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kovarikp\Desktop\"/>
    </mc:Choice>
  </mc:AlternateContent>
  <bookViews>
    <workbookView xWindow="480" yWindow="180" windowWidth="15195" windowHeight="9585" activeTab="5"/>
  </bookViews>
  <sheets>
    <sheet name="věž" sheetId="5" r:id="rId1"/>
    <sheet name="100m" sheetId="8" r:id="rId2"/>
    <sheet name="dvojboj" sheetId="9" r:id="rId3"/>
    <sheet name="štafeta" sheetId="12" r:id="rId4"/>
    <sheet name="útok" sheetId="11" r:id="rId5"/>
    <sheet name="družstva" sheetId="13" r:id="rId6"/>
    <sheet name="přihlášky" sheetId="10" r:id="rId7"/>
    <sheet name="Startovky" sheetId="6" r:id="rId8"/>
    <sheet name="Ruční měření" sheetId="15" r:id="rId9"/>
  </sheets>
  <definedNames>
    <definedName name="_xlnm.Print_Area" localSheetId="1">'100m'!$A$1:$S$72</definedName>
    <definedName name="_xlnm.Print_Area" localSheetId="5">družstva!$A$4:$I$22</definedName>
    <definedName name="_xlnm.Print_Area" localSheetId="2">dvojboj!$A$1:$H$72</definedName>
    <definedName name="_xlnm.Print_Area" localSheetId="8">'Ruční měření'!$A$1:$K$304</definedName>
    <definedName name="_xlnm.Print_Area" localSheetId="7">Startovky!$A$1:$J$304</definedName>
    <definedName name="_xlnm.Print_Area" localSheetId="3">štafeta!$C$3:$H$17</definedName>
    <definedName name="_xlnm.Print_Area" localSheetId="4">útok!$C$3:$H$17</definedName>
    <definedName name="_xlnm.Print_Area" localSheetId="0">věž!$A$1:$S$88</definedName>
  </definedNames>
  <calcPr calcId="152511"/>
</workbook>
</file>

<file path=xl/calcChain.xml><?xml version="1.0" encoding="utf-8"?>
<calcChain xmlns="http://schemas.openxmlformats.org/spreadsheetml/2006/main">
  <c r="M30" i="5" l="1"/>
  <c r="N31" i="5"/>
  <c r="R54" i="5"/>
  <c r="N54" i="5"/>
  <c r="R31" i="5"/>
  <c r="R5" i="5"/>
  <c r="N5" i="5"/>
  <c r="R14" i="5"/>
  <c r="N14" i="5"/>
  <c r="R4" i="5"/>
  <c r="N4" i="5"/>
  <c r="R49" i="5"/>
  <c r="N49" i="5"/>
  <c r="R13" i="5"/>
  <c r="N13" i="5"/>
  <c r="H21" i="8" l="1"/>
  <c r="E304" i="15" l="1"/>
  <c r="D304" i="15"/>
  <c r="E303" i="15"/>
  <c r="D303" i="15"/>
  <c r="E302" i="15"/>
  <c r="D302" i="15"/>
  <c r="E301" i="15"/>
  <c r="D301" i="15"/>
  <c r="E300" i="15"/>
  <c r="D300" i="15"/>
  <c r="E299" i="15"/>
  <c r="D299" i="15"/>
  <c r="E298" i="15"/>
  <c r="D298" i="15"/>
  <c r="E297" i="15"/>
  <c r="D297" i="15"/>
  <c r="E296" i="15"/>
  <c r="D296" i="15"/>
  <c r="E295" i="15"/>
  <c r="D295" i="15"/>
  <c r="E294" i="15"/>
  <c r="D294" i="15"/>
  <c r="E293" i="15"/>
  <c r="D293" i="15"/>
  <c r="E292" i="15"/>
  <c r="D292" i="15"/>
  <c r="E291" i="15"/>
  <c r="D291" i="15"/>
  <c r="E290" i="15"/>
  <c r="D290" i="15"/>
  <c r="E289" i="15"/>
  <c r="D289" i="15"/>
  <c r="E288" i="15"/>
  <c r="D288" i="15"/>
  <c r="E287" i="15"/>
  <c r="D287" i="15"/>
  <c r="E286" i="15"/>
  <c r="D286" i="15"/>
  <c r="E285" i="15"/>
  <c r="D285" i="15"/>
  <c r="E284" i="15"/>
  <c r="D284" i="15"/>
  <c r="E283" i="15"/>
  <c r="D283" i="15"/>
  <c r="E282" i="15"/>
  <c r="D282" i="15"/>
  <c r="E281" i="15"/>
  <c r="D281" i="15"/>
  <c r="E280" i="15"/>
  <c r="D280" i="15"/>
  <c r="E279" i="15"/>
  <c r="D279" i="15"/>
  <c r="E278" i="15"/>
  <c r="D278" i="15"/>
  <c r="E277" i="15"/>
  <c r="D277" i="15"/>
  <c r="E276" i="15"/>
  <c r="D276" i="15"/>
  <c r="E275" i="15"/>
  <c r="D275" i="15"/>
  <c r="E274" i="15"/>
  <c r="D274" i="15"/>
  <c r="E273" i="15"/>
  <c r="D273" i="15"/>
  <c r="E272" i="15"/>
  <c r="D272" i="15"/>
  <c r="E271" i="15"/>
  <c r="D271" i="15"/>
  <c r="E267" i="15"/>
  <c r="D267" i="15"/>
  <c r="E266" i="15"/>
  <c r="D266" i="15"/>
  <c r="E265" i="15"/>
  <c r="D265" i="15"/>
  <c r="E264" i="15"/>
  <c r="D264" i="15"/>
  <c r="E263" i="15"/>
  <c r="D263" i="15"/>
  <c r="E262" i="15"/>
  <c r="D262" i="15"/>
  <c r="E261" i="15"/>
  <c r="D261" i="15"/>
  <c r="E260" i="15"/>
  <c r="D260" i="15"/>
  <c r="E259" i="15"/>
  <c r="D259" i="15"/>
  <c r="E258" i="15"/>
  <c r="D258" i="15"/>
  <c r="E257" i="15"/>
  <c r="D257" i="15"/>
  <c r="E256" i="15"/>
  <c r="D256" i="15"/>
  <c r="E255" i="15"/>
  <c r="D255" i="15"/>
  <c r="E254" i="15"/>
  <c r="D254" i="15"/>
  <c r="E253" i="15"/>
  <c r="D253" i="15"/>
  <c r="E252" i="15"/>
  <c r="D252" i="15"/>
  <c r="E251" i="15"/>
  <c r="D251" i="15"/>
  <c r="E250" i="15"/>
  <c r="D250" i="15"/>
  <c r="E249" i="15"/>
  <c r="D249" i="15"/>
  <c r="E248" i="15"/>
  <c r="D248" i="15"/>
  <c r="E247" i="15"/>
  <c r="D247" i="15"/>
  <c r="E246" i="15"/>
  <c r="D246" i="15"/>
  <c r="E245" i="15"/>
  <c r="D245" i="15"/>
  <c r="E244" i="15"/>
  <c r="D244" i="15"/>
  <c r="E243" i="15"/>
  <c r="D243" i="15"/>
  <c r="E242" i="15"/>
  <c r="D242" i="15"/>
  <c r="E241" i="15"/>
  <c r="D241" i="15"/>
  <c r="E240" i="15"/>
  <c r="D240" i="15"/>
  <c r="E239" i="15"/>
  <c r="D239" i="15"/>
  <c r="E238" i="15"/>
  <c r="D238" i="15"/>
  <c r="E237" i="15"/>
  <c r="D237" i="15"/>
  <c r="E236" i="15"/>
  <c r="D236" i="15"/>
  <c r="E235" i="15"/>
  <c r="D235" i="15"/>
  <c r="E234" i="15"/>
  <c r="D234" i="15"/>
  <c r="E233" i="15"/>
  <c r="D233" i="15"/>
  <c r="E232" i="15"/>
  <c r="D232" i="15"/>
  <c r="E228" i="15"/>
  <c r="D228" i="15"/>
  <c r="E227" i="15"/>
  <c r="D227" i="15"/>
  <c r="E226" i="15"/>
  <c r="D226" i="15"/>
  <c r="E225" i="15"/>
  <c r="D225" i="15"/>
  <c r="E224" i="15"/>
  <c r="D224" i="15"/>
  <c r="E223" i="15"/>
  <c r="D223" i="15"/>
  <c r="E222" i="15"/>
  <c r="D222" i="15"/>
  <c r="E221" i="15"/>
  <c r="D221" i="15"/>
  <c r="E220" i="15"/>
  <c r="D220" i="15"/>
  <c r="E219" i="15"/>
  <c r="D219" i="15"/>
  <c r="E218" i="15"/>
  <c r="D218" i="15"/>
  <c r="E217" i="15"/>
  <c r="D217" i="15"/>
  <c r="E216" i="15"/>
  <c r="D216" i="15"/>
  <c r="E215" i="15"/>
  <c r="D215" i="15"/>
  <c r="E214" i="15"/>
  <c r="D214" i="15"/>
  <c r="E213" i="15"/>
  <c r="D213" i="15"/>
  <c r="E212" i="15"/>
  <c r="D212" i="15"/>
  <c r="E211" i="15"/>
  <c r="D211" i="15"/>
  <c r="E210" i="15"/>
  <c r="D210" i="15"/>
  <c r="E209" i="15"/>
  <c r="D209" i="15"/>
  <c r="E208" i="15"/>
  <c r="D208" i="15"/>
  <c r="E207" i="15"/>
  <c r="D207" i="15"/>
  <c r="E206" i="15"/>
  <c r="D206" i="15"/>
  <c r="E205" i="15"/>
  <c r="D205" i="15"/>
  <c r="E204" i="15"/>
  <c r="D204" i="15"/>
  <c r="E203" i="15"/>
  <c r="D203" i="15"/>
  <c r="E202" i="15"/>
  <c r="D202" i="15"/>
  <c r="E201" i="15"/>
  <c r="D201" i="15"/>
  <c r="E200" i="15"/>
  <c r="D200" i="15"/>
  <c r="E199" i="15"/>
  <c r="D199" i="15"/>
  <c r="E198" i="15"/>
  <c r="D198" i="15"/>
  <c r="E197" i="15"/>
  <c r="D197" i="15"/>
  <c r="E196" i="15"/>
  <c r="D196" i="15"/>
  <c r="E195" i="15"/>
  <c r="D195" i="15"/>
  <c r="E191" i="15"/>
  <c r="D191" i="15"/>
  <c r="E190" i="15"/>
  <c r="D190" i="15"/>
  <c r="E189" i="15"/>
  <c r="D189" i="15"/>
  <c r="E188" i="15"/>
  <c r="D188" i="15"/>
  <c r="E187" i="15"/>
  <c r="D187" i="15"/>
  <c r="E186" i="15"/>
  <c r="D186" i="15"/>
  <c r="E185" i="15"/>
  <c r="D185" i="15"/>
  <c r="E184" i="15"/>
  <c r="D184" i="15"/>
  <c r="E183" i="15"/>
  <c r="D183" i="15"/>
  <c r="E182" i="15"/>
  <c r="D182" i="15"/>
  <c r="E181" i="15"/>
  <c r="D181" i="15"/>
  <c r="E180" i="15"/>
  <c r="D180" i="15"/>
  <c r="E179" i="15"/>
  <c r="D179" i="15"/>
  <c r="E178" i="15"/>
  <c r="D178" i="15"/>
  <c r="E177" i="15"/>
  <c r="D177" i="15"/>
  <c r="E176" i="15"/>
  <c r="D176" i="15"/>
  <c r="E175" i="15"/>
  <c r="D175" i="15"/>
  <c r="E174" i="15"/>
  <c r="D174" i="15"/>
  <c r="E173" i="15"/>
  <c r="D173" i="15"/>
  <c r="E172" i="15"/>
  <c r="D172" i="15"/>
  <c r="E171" i="15"/>
  <c r="D171" i="15"/>
  <c r="E170" i="15"/>
  <c r="D170" i="15"/>
  <c r="E169" i="15"/>
  <c r="D169" i="15"/>
  <c r="E168" i="15"/>
  <c r="D168" i="15"/>
  <c r="E167" i="15"/>
  <c r="D167" i="15"/>
  <c r="E166" i="15"/>
  <c r="D166" i="15"/>
  <c r="E165" i="15"/>
  <c r="D165" i="15"/>
  <c r="E164" i="15"/>
  <c r="D164" i="15"/>
  <c r="E163" i="15"/>
  <c r="D163" i="15"/>
  <c r="E162" i="15"/>
  <c r="D162" i="15"/>
  <c r="E161" i="15"/>
  <c r="D161" i="15"/>
  <c r="E160" i="15"/>
  <c r="D160" i="15"/>
  <c r="E159" i="15"/>
  <c r="D159" i="15"/>
  <c r="E158" i="15"/>
  <c r="D158" i="15"/>
  <c r="E157" i="15"/>
  <c r="D157" i="15"/>
  <c r="E156" i="15"/>
  <c r="D156" i="15"/>
  <c r="E65" i="15" l="1"/>
  <c r="E66" i="15"/>
  <c r="E67" i="15"/>
  <c r="E141" i="15"/>
  <c r="E142" i="15"/>
  <c r="E143" i="15"/>
  <c r="D87" i="15"/>
  <c r="D80" i="15"/>
  <c r="D20" i="9"/>
  <c r="D21" i="8"/>
  <c r="D27" i="5"/>
  <c r="J15" i="9" l="1"/>
  <c r="J59" i="9"/>
  <c r="J10" i="9"/>
  <c r="J14" i="9"/>
  <c r="J51" i="9"/>
  <c r="J25" i="9"/>
  <c r="J42" i="9"/>
  <c r="J33" i="9"/>
  <c r="J57" i="9"/>
  <c r="J23" i="9"/>
  <c r="J4" i="9"/>
  <c r="J7" i="9"/>
  <c r="J40" i="9"/>
  <c r="J19" i="9"/>
  <c r="J6" i="9"/>
  <c r="J45" i="9"/>
  <c r="J21" i="9"/>
  <c r="J31" i="9"/>
  <c r="J37" i="9"/>
  <c r="J36" i="9"/>
  <c r="J3" i="9"/>
  <c r="J22" i="9"/>
  <c r="J16" i="9"/>
  <c r="J20" i="9"/>
  <c r="J27" i="9"/>
  <c r="J30" i="9"/>
  <c r="J54" i="9"/>
  <c r="J32" i="9"/>
  <c r="J12" i="9"/>
  <c r="J41" i="9"/>
  <c r="J47" i="9"/>
  <c r="J5" i="9"/>
  <c r="J13" i="9"/>
  <c r="J39" i="9"/>
  <c r="J18" i="9"/>
  <c r="J9" i="9"/>
  <c r="J17" i="9"/>
  <c r="J62" i="9"/>
  <c r="J52" i="9"/>
  <c r="J48" i="9"/>
  <c r="J43" i="9"/>
  <c r="J24" i="9"/>
  <c r="J58" i="9"/>
  <c r="J55" i="9"/>
  <c r="J44" i="9"/>
  <c r="J8" i="9"/>
  <c r="J49" i="9"/>
  <c r="J11" i="9"/>
  <c r="J28" i="9"/>
  <c r="J63" i="9"/>
  <c r="J34" i="9"/>
  <c r="J50" i="9"/>
  <c r="J60" i="9"/>
  <c r="J46" i="9"/>
  <c r="J26" i="9"/>
  <c r="J38" i="9"/>
  <c r="J64" i="9"/>
  <c r="J65" i="9"/>
  <c r="J66" i="9"/>
  <c r="J35" i="9"/>
  <c r="J67" i="9"/>
  <c r="J68" i="9"/>
  <c r="J29" i="9"/>
  <c r="J69" i="9"/>
  <c r="J56" i="9"/>
  <c r="J70" i="9"/>
  <c r="J71" i="9"/>
  <c r="J53" i="9"/>
  <c r="J72" i="9"/>
  <c r="I15" i="9"/>
  <c r="I59" i="9"/>
  <c r="I10" i="9"/>
  <c r="I14" i="9"/>
  <c r="I51" i="9"/>
  <c r="I25" i="9"/>
  <c r="I42" i="9"/>
  <c r="I33" i="9"/>
  <c r="I57" i="9"/>
  <c r="I23" i="9"/>
  <c r="I4" i="9"/>
  <c r="I7" i="9"/>
  <c r="I40" i="9"/>
  <c r="I19" i="9"/>
  <c r="I6" i="9"/>
  <c r="I45" i="9"/>
  <c r="I21" i="9"/>
  <c r="I31" i="9"/>
  <c r="I37" i="9"/>
  <c r="I36" i="9"/>
  <c r="I3" i="9"/>
  <c r="I22" i="9"/>
  <c r="I16" i="9"/>
  <c r="I20" i="9"/>
  <c r="I27" i="9"/>
  <c r="I30" i="9"/>
  <c r="I54" i="9"/>
  <c r="I32" i="9"/>
  <c r="I12" i="9"/>
  <c r="I41" i="9"/>
  <c r="I47" i="9"/>
  <c r="I5" i="9"/>
  <c r="I13" i="9"/>
  <c r="I39" i="9"/>
  <c r="I18" i="9"/>
  <c r="I9" i="9"/>
  <c r="I17" i="9"/>
  <c r="I62" i="9"/>
  <c r="I52" i="9"/>
  <c r="I48" i="9"/>
  <c r="I43" i="9"/>
  <c r="I24" i="9"/>
  <c r="I58" i="9"/>
  <c r="I55" i="9"/>
  <c r="I44" i="9"/>
  <c r="I8" i="9"/>
  <c r="I49" i="9"/>
  <c r="I11" i="9"/>
  <c r="I28" i="9"/>
  <c r="I63" i="9"/>
  <c r="I34" i="9"/>
  <c r="I50" i="9"/>
  <c r="I60" i="9"/>
  <c r="I46" i="9"/>
  <c r="I26" i="9"/>
  <c r="I38" i="9"/>
  <c r="I64" i="9"/>
  <c r="I65" i="9"/>
  <c r="I66" i="9"/>
  <c r="I35" i="9"/>
  <c r="I67" i="9"/>
  <c r="I68" i="9"/>
  <c r="I29" i="9"/>
  <c r="I69" i="9"/>
  <c r="I56" i="9"/>
  <c r="I70" i="9"/>
  <c r="I71" i="9"/>
  <c r="I53" i="9"/>
  <c r="I72" i="9"/>
  <c r="I61" i="9"/>
  <c r="J61" i="9"/>
  <c r="I70" i="8"/>
  <c r="R64" i="8"/>
  <c r="T16" i="8" s="1"/>
  <c r="M57" i="8"/>
  <c r="R55" i="8"/>
  <c r="T15" i="8" s="1"/>
  <c r="M48" i="8"/>
  <c r="R46" i="8"/>
  <c r="T14" i="8" s="1"/>
  <c r="M39" i="8"/>
  <c r="R37" i="8"/>
  <c r="T13" i="8" s="1"/>
  <c r="M30" i="8"/>
  <c r="R28" i="8"/>
  <c r="T12" i="8" s="1"/>
  <c r="M21" i="8"/>
  <c r="R19" i="8"/>
  <c r="T11" i="8" s="1"/>
  <c r="M12" i="8"/>
  <c r="R10" i="8"/>
  <c r="T10" i="8" s="1"/>
  <c r="M3" i="8"/>
  <c r="I65" i="5"/>
  <c r="I67" i="5"/>
  <c r="I71" i="5"/>
  <c r="I72" i="5"/>
  <c r="K37" i="8" l="1"/>
  <c r="K55" i="8"/>
  <c r="K64" i="8"/>
  <c r="K46" i="8"/>
  <c r="K19" i="8"/>
  <c r="K10" i="8"/>
  <c r="K28" i="8"/>
  <c r="E295" i="6"/>
  <c r="E294" i="6"/>
  <c r="E293" i="6"/>
  <c r="E219" i="6"/>
  <c r="E218" i="6"/>
  <c r="E217" i="6"/>
  <c r="E143" i="6"/>
  <c r="E142" i="6"/>
  <c r="E141" i="6"/>
  <c r="E67" i="6"/>
  <c r="E64" i="5" s="1"/>
  <c r="E66" i="6"/>
  <c r="E52" i="5" s="1"/>
  <c r="E65" i="6"/>
  <c r="E55" i="5" s="1"/>
  <c r="D72" i="9"/>
  <c r="D71" i="9"/>
  <c r="D70" i="9"/>
  <c r="D56" i="9"/>
  <c r="D69" i="9"/>
  <c r="D68" i="9"/>
  <c r="D67" i="9"/>
  <c r="D66" i="9"/>
  <c r="D65" i="9"/>
  <c r="D64" i="9"/>
  <c r="D46" i="9"/>
  <c r="D50" i="9"/>
  <c r="D34" i="9"/>
  <c r="D63" i="9"/>
  <c r="D43" i="9"/>
  <c r="D62" i="9"/>
  <c r="D54" i="9"/>
  <c r="D42" i="9"/>
  <c r="D51" i="9"/>
  <c r="D15" i="9"/>
  <c r="D61" i="9"/>
  <c r="D38" i="9"/>
  <c r="D29" i="9"/>
  <c r="D48" i="9"/>
  <c r="D18" i="9"/>
  <c r="D24" i="9"/>
  <c r="D8" i="9"/>
  <c r="D14" i="9"/>
  <c r="D17" i="9"/>
  <c r="D28" i="9"/>
  <c r="D37" i="9"/>
  <c r="D55" i="9"/>
  <c r="D35" i="9"/>
  <c r="D60" i="9"/>
  <c r="D5" i="9"/>
  <c r="D30" i="9"/>
  <c r="D27" i="9"/>
  <c r="D32" i="9"/>
  <c r="D13" i="9"/>
  <c r="D59" i="9"/>
  <c r="D16" i="9"/>
  <c r="D4" i="9"/>
  <c r="D44" i="9"/>
  <c r="D3" i="9"/>
  <c r="D19" i="9"/>
  <c r="D53" i="9"/>
  <c r="D58" i="9"/>
  <c r="D7" i="9"/>
  <c r="D10" i="9"/>
  <c r="D33" i="9"/>
  <c r="D49" i="9"/>
  <c r="D45" i="9"/>
  <c r="D47" i="9"/>
  <c r="D41" i="9"/>
  <c r="D57" i="9"/>
  <c r="D11" i="9"/>
  <c r="D23" i="9"/>
  <c r="D21" i="9"/>
  <c r="D22" i="9"/>
  <c r="D52" i="9"/>
  <c r="D26" i="9"/>
  <c r="D6" i="9"/>
  <c r="D31" i="9"/>
  <c r="D39" i="9"/>
  <c r="D12" i="9"/>
  <c r="D25" i="9"/>
  <c r="D40" i="9"/>
  <c r="D36" i="9"/>
  <c r="D9" i="9"/>
  <c r="E152" i="15"/>
  <c r="D152" i="15"/>
  <c r="E151" i="15"/>
  <c r="D151" i="15"/>
  <c r="E150" i="15"/>
  <c r="D150" i="15"/>
  <c r="E149" i="15"/>
  <c r="D149" i="15"/>
  <c r="E148" i="15"/>
  <c r="D148" i="15"/>
  <c r="E147" i="15"/>
  <c r="D147" i="15"/>
  <c r="E146" i="15"/>
  <c r="D146" i="15"/>
  <c r="E145" i="15"/>
  <c r="D145" i="15"/>
  <c r="E144" i="15"/>
  <c r="D144" i="15"/>
  <c r="D143" i="15"/>
  <c r="D142" i="15"/>
  <c r="D141" i="15"/>
  <c r="E140" i="15"/>
  <c r="D140" i="15"/>
  <c r="E139" i="15"/>
  <c r="D139" i="15"/>
  <c r="E138" i="15"/>
  <c r="D138" i="15"/>
  <c r="E137" i="15"/>
  <c r="D137" i="15"/>
  <c r="E136" i="15"/>
  <c r="D136" i="15"/>
  <c r="E135" i="15"/>
  <c r="D135" i="15"/>
  <c r="E134" i="15"/>
  <c r="D134" i="15"/>
  <c r="E133" i="15"/>
  <c r="D133" i="15"/>
  <c r="E132" i="15"/>
  <c r="D132" i="15"/>
  <c r="E131" i="15"/>
  <c r="D131" i="15"/>
  <c r="E130" i="15"/>
  <c r="D130" i="15"/>
  <c r="E129" i="15"/>
  <c r="D129" i="15"/>
  <c r="E128" i="15"/>
  <c r="D128" i="15"/>
  <c r="E127" i="15"/>
  <c r="D127" i="15"/>
  <c r="E126" i="15"/>
  <c r="D126" i="15"/>
  <c r="E125" i="15"/>
  <c r="D125" i="15"/>
  <c r="E124" i="15"/>
  <c r="D124" i="15"/>
  <c r="E123" i="15"/>
  <c r="D123" i="15"/>
  <c r="E122" i="15"/>
  <c r="D122" i="15"/>
  <c r="E121" i="15"/>
  <c r="D121" i="15"/>
  <c r="E120" i="15"/>
  <c r="D120" i="15"/>
  <c r="E119" i="15"/>
  <c r="D119" i="15"/>
  <c r="E115" i="15"/>
  <c r="D115" i="15"/>
  <c r="E114" i="15"/>
  <c r="D114" i="15"/>
  <c r="E113" i="15"/>
  <c r="D113" i="15"/>
  <c r="E112" i="15"/>
  <c r="D112" i="15"/>
  <c r="E111" i="15"/>
  <c r="D111" i="15"/>
  <c r="E110" i="15"/>
  <c r="D110" i="15"/>
  <c r="E109" i="15"/>
  <c r="D109" i="15"/>
  <c r="E108" i="15"/>
  <c r="D108" i="15"/>
  <c r="E107" i="15"/>
  <c r="D107" i="15"/>
  <c r="E106" i="15"/>
  <c r="D106" i="15"/>
  <c r="E105" i="15"/>
  <c r="D105" i="15"/>
  <c r="E104" i="15"/>
  <c r="D104" i="15"/>
  <c r="E103" i="15"/>
  <c r="D103" i="15"/>
  <c r="E102" i="15"/>
  <c r="D102" i="15"/>
  <c r="E101" i="15"/>
  <c r="D101" i="15"/>
  <c r="E100" i="15"/>
  <c r="D100" i="15"/>
  <c r="E99" i="15"/>
  <c r="D99" i="15"/>
  <c r="E98" i="15"/>
  <c r="D98" i="15"/>
  <c r="E97" i="15"/>
  <c r="D97" i="15"/>
  <c r="E96" i="15"/>
  <c r="D96" i="15"/>
  <c r="E95" i="15"/>
  <c r="D95" i="15"/>
  <c r="E94" i="15"/>
  <c r="D94" i="15"/>
  <c r="E93" i="15"/>
  <c r="D93" i="15"/>
  <c r="E92" i="15"/>
  <c r="D92" i="15"/>
  <c r="E91" i="15"/>
  <c r="D91" i="15"/>
  <c r="E90" i="15"/>
  <c r="D90" i="15"/>
  <c r="E89" i="15"/>
  <c r="D89" i="15"/>
  <c r="E88" i="15"/>
  <c r="D88" i="15"/>
  <c r="E87" i="15"/>
  <c r="E86" i="15"/>
  <c r="D86" i="15"/>
  <c r="E85" i="15"/>
  <c r="D85" i="15"/>
  <c r="E84" i="15"/>
  <c r="D84" i="15"/>
  <c r="E83" i="15"/>
  <c r="D83" i="15"/>
  <c r="E82" i="15"/>
  <c r="D82" i="15"/>
  <c r="E81" i="15"/>
  <c r="D81" i="15"/>
  <c r="E80" i="15"/>
  <c r="E76" i="15"/>
  <c r="D76" i="15"/>
  <c r="E75" i="15"/>
  <c r="D75" i="15"/>
  <c r="E74" i="15"/>
  <c r="D74" i="15"/>
  <c r="E73" i="15"/>
  <c r="D73" i="15"/>
  <c r="E72" i="15"/>
  <c r="D72" i="15"/>
  <c r="E71" i="15"/>
  <c r="D71" i="15"/>
  <c r="E70" i="15"/>
  <c r="D70" i="15"/>
  <c r="E69" i="15"/>
  <c r="D69" i="15"/>
  <c r="E68" i="15"/>
  <c r="D68" i="15"/>
  <c r="D67" i="15"/>
  <c r="D66" i="15"/>
  <c r="D65" i="15"/>
  <c r="E64" i="15"/>
  <c r="D64" i="15"/>
  <c r="E63" i="15"/>
  <c r="D63" i="15"/>
  <c r="E62" i="15"/>
  <c r="D62" i="15"/>
  <c r="J61" i="15"/>
  <c r="E61" i="15"/>
  <c r="D61" i="15"/>
  <c r="J60" i="15"/>
  <c r="E60" i="15"/>
  <c r="D60" i="15"/>
  <c r="J59" i="15"/>
  <c r="E59" i="15"/>
  <c r="D59" i="15"/>
  <c r="J58" i="15"/>
  <c r="E58" i="15"/>
  <c r="D58" i="15"/>
  <c r="J57" i="15"/>
  <c r="E57" i="15"/>
  <c r="D57" i="15"/>
  <c r="J56" i="15"/>
  <c r="E56" i="15"/>
  <c r="D56" i="15"/>
  <c r="J55" i="15"/>
  <c r="E55" i="15"/>
  <c r="D55" i="15"/>
  <c r="E54" i="15"/>
  <c r="D54" i="15"/>
  <c r="E53" i="15"/>
  <c r="D53" i="15"/>
  <c r="E52" i="15"/>
  <c r="D52" i="15"/>
  <c r="E51" i="15"/>
  <c r="D51" i="15"/>
  <c r="E50" i="15"/>
  <c r="D50" i="15"/>
  <c r="J49" i="15"/>
  <c r="E49" i="15"/>
  <c r="D49" i="15"/>
  <c r="J48" i="15"/>
  <c r="E48" i="15"/>
  <c r="D48" i="15"/>
  <c r="J47" i="15"/>
  <c r="E47" i="15"/>
  <c r="D47" i="15"/>
  <c r="J46" i="15"/>
  <c r="E46" i="15"/>
  <c r="D46" i="15"/>
  <c r="J45" i="15"/>
  <c r="E45" i="15"/>
  <c r="D45" i="15"/>
  <c r="J44" i="15"/>
  <c r="E44" i="15"/>
  <c r="D44" i="15"/>
  <c r="J43" i="15"/>
  <c r="E43" i="15"/>
  <c r="D43" i="15"/>
  <c r="E39" i="15"/>
  <c r="D39" i="15"/>
  <c r="E38" i="15"/>
  <c r="D38" i="15"/>
  <c r="E37" i="15"/>
  <c r="D37" i="15"/>
  <c r="E36" i="15"/>
  <c r="D36" i="15"/>
  <c r="E35" i="15"/>
  <c r="D35" i="15"/>
  <c r="E34" i="15"/>
  <c r="D34" i="15"/>
  <c r="E33" i="15"/>
  <c r="D33" i="15"/>
  <c r="E32" i="15"/>
  <c r="D32" i="15"/>
  <c r="E31" i="15"/>
  <c r="D31" i="15"/>
  <c r="E30" i="15"/>
  <c r="D30" i="15"/>
  <c r="E29" i="15"/>
  <c r="D29" i="15"/>
  <c r="E28" i="15"/>
  <c r="D28" i="15"/>
  <c r="E27" i="15"/>
  <c r="D27" i="15"/>
  <c r="E26" i="15"/>
  <c r="D26" i="15"/>
  <c r="E25" i="15"/>
  <c r="D25" i="15"/>
  <c r="E24" i="15"/>
  <c r="D24" i="15"/>
  <c r="E23" i="15"/>
  <c r="D23" i="15"/>
  <c r="J22" i="15"/>
  <c r="E22" i="15"/>
  <c r="D22" i="15"/>
  <c r="J21" i="15"/>
  <c r="E21" i="15"/>
  <c r="D21" i="15"/>
  <c r="J20" i="15"/>
  <c r="E20" i="15"/>
  <c r="D20" i="15"/>
  <c r="J19" i="15"/>
  <c r="E19" i="15"/>
  <c r="D19" i="15"/>
  <c r="J18" i="15"/>
  <c r="G18" i="15"/>
  <c r="G20" i="15" s="1"/>
  <c r="G22" i="15" s="1"/>
  <c r="E18" i="15"/>
  <c r="D18" i="15"/>
  <c r="J17" i="15"/>
  <c r="E17" i="15"/>
  <c r="D17" i="15"/>
  <c r="J16" i="15"/>
  <c r="E16" i="15"/>
  <c r="D16" i="15"/>
  <c r="E15" i="15"/>
  <c r="D15" i="15"/>
  <c r="E14" i="15"/>
  <c r="D14" i="15"/>
  <c r="E13" i="15"/>
  <c r="D13" i="15"/>
  <c r="E12" i="15"/>
  <c r="D12" i="15"/>
  <c r="E11" i="15"/>
  <c r="D11" i="15"/>
  <c r="J10" i="15"/>
  <c r="E10" i="15"/>
  <c r="D10" i="15"/>
  <c r="J9" i="15"/>
  <c r="E9" i="15"/>
  <c r="D9" i="15"/>
  <c r="J8" i="15"/>
  <c r="E8" i="15"/>
  <c r="D8" i="15"/>
  <c r="J7" i="15"/>
  <c r="E7" i="15"/>
  <c r="D7" i="15"/>
  <c r="J6" i="15"/>
  <c r="G6" i="15"/>
  <c r="G8" i="15" s="1"/>
  <c r="G10" i="15" s="1"/>
  <c r="E6" i="15"/>
  <c r="D6" i="15"/>
  <c r="J5" i="15"/>
  <c r="E5" i="15"/>
  <c r="D5" i="15"/>
  <c r="J4" i="15"/>
  <c r="E4" i="15"/>
  <c r="D4" i="15"/>
  <c r="D72" i="8"/>
  <c r="D71" i="8"/>
  <c r="D70" i="8"/>
  <c r="D53" i="8"/>
  <c r="D47" i="8"/>
  <c r="D69" i="8"/>
  <c r="D68" i="8"/>
  <c r="D67" i="8"/>
  <c r="D66" i="8"/>
  <c r="D65" i="8"/>
  <c r="D42" i="8"/>
  <c r="D41" i="8"/>
  <c r="D29" i="8"/>
  <c r="D23" i="8"/>
  <c r="D16" i="8"/>
  <c r="D64" i="8"/>
  <c r="D59" i="8"/>
  <c r="D40" i="8"/>
  <c r="D24" i="8"/>
  <c r="D12" i="8"/>
  <c r="D63" i="8"/>
  <c r="D50" i="8"/>
  <c r="D18" i="8"/>
  <c r="D58" i="8"/>
  <c r="D25" i="8"/>
  <c r="D22" i="8"/>
  <c r="D8" i="8"/>
  <c r="D20" i="8"/>
  <c r="D10" i="8"/>
  <c r="D34" i="8"/>
  <c r="D37" i="8"/>
  <c r="D57" i="8"/>
  <c r="D35" i="8"/>
  <c r="D19" i="8"/>
  <c r="D72" i="5"/>
  <c r="D71" i="5"/>
  <c r="D70" i="5"/>
  <c r="D61" i="5"/>
  <c r="D69" i="5"/>
  <c r="D68" i="5"/>
  <c r="D67" i="5"/>
  <c r="D66" i="5"/>
  <c r="D65" i="5"/>
  <c r="D64" i="5"/>
  <c r="D52" i="5"/>
  <c r="D55" i="5"/>
  <c r="D43" i="5"/>
  <c r="D63" i="5"/>
  <c r="D58" i="5"/>
  <c r="D11" i="5"/>
  <c r="D51" i="5"/>
  <c r="D50" i="5"/>
  <c r="D60" i="5"/>
  <c r="D20" i="5"/>
  <c r="D12" i="5"/>
  <c r="D41" i="5"/>
  <c r="D38" i="5"/>
  <c r="D44" i="5"/>
  <c r="D21" i="5"/>
  <c r="D31" i="5"/>
  <c r="D10" i="5"/>
  <c r="D16" i="5"/>
  <c r="D28" i="5"/>
  <c r="D29" i="5"/>
  <c r="D46" i="5"/>
  <c r="D59" i="5"/>
  <c r="D40" i="5"/>
  <c r="D62" i="5"/>
  <c r="D4" i="8"/>
  <c r="D38" i="8"/>
  <c r="D36" i="8"/>
  <c r="D51" i="8"/>
  <c r="D17" i="8"/>
  <c r="D62" i="8"/>
  <c r="D7" i="8"/>
  <c r="D5" i="8"/>
  <c r="D55" i="8"/>
  <c r="D3" i="8"/>
  <c r="D32" i="8"/>
  <c r="D56" i="8"/>
  <c r="D61" i="8"/>
  <c r="D6" i="8"/>
  <c r="D11" i="8"/>
  <c r="D43" i="8"/>
  <c r="D54" i="8"/>
  <c r="D45" i="8"/>
  <c r="D28" i="8"/>
  <c r="D48" i="8"/>
  <c r="D60" i="8"/>
  <c r="D13" i="8"/>
  <c r="D30" i="8"/>
  <c r="D27" i="8"/>
  <c r="D31" i="8"/>
  <c r="D52" i="8"/>
  <c r="D46" i="8"/>
  <c r="D9" i="8"/>
  <c r="D39" i="8"/>
  <c r="D49" i="8"/>
  <c r="D15" i="8"/>
  <c r="D33" i="8"/>
  <c r="D26" i="8"/>
  <c r="D44" i="8"/>
  <c r="D14" i="8"/>
  <c r="H29" i="8"/>
  <c r="H41" i="8"/>
  <c r="H34" i="8"/>
  <c r="H61" i="8"/>
  <c r="H8" i="8"/>
  <c r="H37" i="8"/>
  <c r="H46" i="8"/>
  <c r="H42" i="8"/>
  <c r="H54" i="8"/>
  <c r="H6" i="8"/>
  <c r="H3" i="8"/>
  <c r="H55" i="8"/>
  <c r="H7" i="8"/>
  <c r="H15" i="8"/>
  <c r="H57" i="8"/>
  <c r="H60" i="8"/>
  <c r="H27" i="8"/>
  <c r="H31" i="8"/>
  <c r="H32" i="8"/>
  <c r="H25" i="8"/>
  <c r="H14" i="8"/>
  <c r="H36" i="8"/>
  <c r="H43" i="8"/>
  <c r="H19" i="8"/>
  <c r="H5" i="8"/>
  <c r="H51" i="8"/>
  <c r="H65" i="8"/>
  <c r="H50" i="8"/>
  <c r="H39" i="8"/>
  <c r="H28" i="8"/>
  <c r="H45" i="8"/>
  <c r="H24" i="8"/>
  <c r="H30" i="8"/>
  <c r="H26" i="8"/>
  <c r="H64" i="8"/>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7" i="5"/>
  <c r="D34" i="5"/>
  <c r="D24" i="5"/>
  <c r="D30" i="5"/>
  <c r="D17" i="5"/>
  <c r="D37" i="5"/>
  <c r="D32" i="5"/>
  <c r="D5" i="5"/>
  <c r="D45" i="5"/>
  <c r="D4" i="5"/>
  <c r="D19" i="5"/>
  <c r="D54" i="5"/>
  <c r="D33" i="5"/>
  <c r="D9" i="5"/>
  <c r="D14" i="5"/>
  <c r="D36" i="5"/>
  <c r="D48" i="5"/>
  <c r="D49" i="5"/>
  <c r="D57" i="5"/>
  <c r="D47" i="5"/>
  <c r="D3" i="5"/>
  <c r="D13" i="5"/>
  <c r="D26" i="5"/>
  <c r="D22" i="5"/>
  <c r="D23" i="5"/>
  <c r="D56" i="5"/>
  <c r="D18" i="5"/>
  <c r="D6" i="5"/>
  <c r="D35" i="5"/>
  <c r="D42" i="5"/>
  <c r="D15" i="5"/>
  <c r="D25" i="5"/>
  <c r="D53" i="5"/>
  <c r="D39" i="5"/>
  <c r="D8" i="5"/>
  <c r="I24" i="8" l="1"/>
  <c r="I15" i="8"/>
  <c r="I54" i="8"/>
  <c r="I7" i="8"/>
  <c r="I31" i="8"/>
  <c r="I27" i="8"/>
  <c r="I43" i="8"/>
  <c r="I39" i="8"/>
  <c r="I28" i="8"/>
  <c r="I6" i="8"/>
  <c r="I55" i="8"/>
  <c r="I30" i="8"/>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4" i="6"/>
  <c r="D11" i="6"/>
  <c r="D10" i="6"/>
  <c r="D6"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9" i="6"/>
  <c r="D8" i="6"/>
  <c r="D7" i="6"/>
  <c r="D5" i="6"/>
  <c r="E64" i="9"/>
  <c r="E46" i="9"/>
  <c r="E50" i="9"/>
  <c r="E65" i="8"/>
  <c r="E42" i="8"/>
  <c r="E41" i="8"/>
  <c r="E12" i="13" l="1"/>
  <c r="E11" i="13"/>
  <c r="E10" i="13"/>
  <c r="E9" i="13"/>
  <c r="E8" i="13"/>
  <c r="E7" i="13"/>
  <c r="E6" i="13"/>
  <c r="C7" i="13"/>
  <c r="C8" i="13"/>
  <c r="C9" i="13"/>
  <c r="C10" i="13"/>
  <c r="C11" i="13"/>
  <c r="C12" i="13"/>
  <c r="C6" i="13"/>
  <c r="D12" i="12"/>
  <c r="D11" i="12"/>
  <c r="D10" i="12"/>
  <c r="D9" i="12"/>
  <c r="D8" i="12"/>
  <c r="D7" i="12"/>
  <c r="D6" i="12"/>
  <c r="D12" i="11"/>
  <c r="D11" i="11"/>
  <c r="D10" i="11"/>
  <c r="D9" i="11"/>
  <c r="D8" i="11"/>
  <c r="D7" i="11"/>
  <c r="D6" i="11"/>
  <c r="M57" i="5"/>
  <c r="M48" i="5"/>
  <c r="M39" i="5"/>
  <c r="M21" i="5"/>
  <c r="M12" i="5"/>
  <c r="M3" i="5"/>
  <c r="E80" i="6"/>
  <c r="E76" i="6"/>
  <c r="E93" i="10"/>
  <c r="E80" i="10"/>
  <c r="E67" i="10"/>
  <c r="E54" i="10"/>
  <c r="E41" i="10"/>
  <c r="E28" i="10"/>
  <c r="D95" i="10"/>
  <c r="D96" i="10" s="1"/>
  <c r="D97" i="10" s="1"/>
  <c r="D98" i="10" s="1"/>
  <c r="D99" i="10" s="1"/>
  <c r="D100" i="10" s="1"/>
  <c r="D101" i="10" s="1"/>
  <c r="D102" i="10" s="1"/>
  <c r="D103" i="10" s="1"/>
  <c r="D104" i="10" s="1"/>
  <c r="D82" i="10"/>
  <c r="D83" i="10" s="1"/>
  <c r="D84" i="10" s="1"/>
  <c r="D85" i="10" s="1"/>
  <c r="D86" i="10" s="1"/>
  <c r="D87" i="10" s="1"/>
  <c r="D88" i="10" s="1"/>
  <c r="D89" i="10" s="1"/>
  <c r="D90" i="10" s="1"/>
  <c r="D91" i="10" s="1"/>
  <c r="D69" i="10"/>
  <c r="D70" i="10" s="1"/>
  <c r="D71" i="10" s="1"/>
  <c r="D72" i="10" s="1"/>
  <c r="D73" i="10" s="1"/>
  <c r="D74" i="10" s="1"/>
  <c r="D75" i="10" s="1"/>
  <c r="D76" i="10" s="1"/>
  <c r="D77" i="10" s="1"/>
  <c r="D78" i="10" s="1"/>
  <c r="D56" i="10"/>
  <c r="D57" i="10" s="1"/>
  <c r="D58" i="10" s="1"/>
  <c r="D59" i="10" s="1"/>
  <c r="D60" i="10" s="1"/>
  <c r="D61" i="10" s="1"/>
  <c r="D62" i="10" s="1"/>
  <c r="D63" i="10" s="1"/>
  <c r="D64" i="10" s="1"/>
  <c r="D65" i="10" s="1"/>
  <c r="D43" i="10"/>
  <c r="D44" i="10" s="1"/>
  <c r="D45" i="10" s="1"/>
  <c r="D46" i="10" s="1"/>
  <c r="D47" i="10" s="1"/>
  <c r="D48" i="10" s="1"/>
  <c r="D49" i="10" s="1"/>
  <c r="D50" i="10" s="1"/>
  <c r="D51" i="10" s="1"/>
  <c r="D52" i="10" s="1"/>
  <c r="D30" i="10"/>
  <c r="D31" i="10" s="1"/>
  <c r="D32" i="10" s="1"/>
  <c r="D33" i="10" s="1"/>
  <c r="D34" i="10" s="1"/>
  <c r="D35" i="10" s="1"/>
  <c r="D36" i="10" s="1"/>
  <c r="D37" i="10" s="1"/>
  <c r="D38" i="10" s="1"/>
  <c r="D39" i="10" s="1"/>
  <c r="D17" i="10"/>
  <c r="D18" i="10" s="1"/>
  <c r="D19" i="10" s="1"/>
  <c r="D20" i="10" s="1"/>
  <c r="D21" i="10" s="1"/>
  <c r="D22" i="10" s="1"/>
  <c r="D23" i="10" s="1"/>
  <c r="D24" i="10" s="1"/>
  <c r="D25" i="10" s="1"/>
  <c r="D26" i="10" s="1"/>
  <c r="E15" i="10"/>
  <c r="E299" i="6"/>
  <c r="E300" i="6"/>
  <c r="E301" i="6"/>
  <c r="E302" i="6"/>
  <c r="E303" i="6"/>
  <c r="E304" i="6"/>
  <c r="E298" i="6"/>
  <c r="E292" i="6"/>
  <c r="E296" i="6"/>
  <c r="E297" i="6"/>
  <c r="E291" i="6"/>
  <c r="E285" i="6"/>
  <c r="E286" i="6"/>
  <c r="E287" i="6"/>
  <c r="E288" i="6"/>
  <c r="E289" i="6"/>
  <c r="E290" i="6"/>
  <c r="E284" i="6"/>
  <c r="E278" i="6"/>
  <c r="E279" i="6"/>
  <c r="E280" i="6"/>
  <c r="E281" i="6"/>
  <c r="E282" i="6"/>
  <c r="E283" i="6"/>
  <c r="E277" i="6"/>
  <c r="E272" i="6"/>
  <c r="E273" i="6"/>
  <c r="E274" i="6"/>
  <c r="E275" i="6"/>
  <c r="E276" i="6"/>
  <c r="E271" i="6"/>
  <c r="E267" i="6"/>
  <c r="E261" i="6"/>
  <c r="E262" i="6"/>
  <c r="E263" i="6"/>
  <c r="E264" i="6"/>
  <c r="E265" i="6"/>
  <c r="E266" i="6"/>
  <c r="E260" i="6"/>
  <c r="E254" i="6"/>
  <c r="E255" i="6"/>
  <c r="E256" i="6"/>
  <c r="E257" i="6"/>
  <c r="E258" i="6"/>
  <c r="E259" i="6"/>
  <c r="E253" i="6"/>
  <c r="E247" i="6"/>
  <c r="E248" i="6"/>
  <c r="E249" i="6"/>
  <c r="E250" i="6"/>
  <c r="E251" i="6"/>
  <c r="E252" i="6"/>
  <c r="E246" i="6"/>
  <c r="E240" i="6"/>
  <c r="E241" i="6"/>
  <c r="E242" i="6"/>
  <c r="E243" i="6"/>
  <c r="E244" i="6"/>
  <c r="E245" i="6"/>
  <c r="E239" i="6"/>
  <c r="E233" i="6"/>
  <c r="E234" i="6"/>
  <c r="E235" i="6"/>
  <c r="E236" i="6"/>
  <c r="E237" i="6"/>
  <c r="E238" i="6"/>
  <c r="E232" i="6"/>
  <c r="E223" i="6"/>
  <c r="E224" i="6"/>
  <c r="E225" i="6"/>
  <c r="E226" i="6"/>
  <c r="E227" i="6"/>
  <c r="E228" i="6"/>
  <c r="E222" i="6"/>
  <c r="E216" i="6"/>
  <c r="E220" i="6"/>
  <c r="E221" i="6"/>
  <c r="E215" i="6"/>
  <c r="E209" i="6"/>
  <c r="E210" i="6"/>
  <c r="E211" i="6"/>
  <c r="E212" i="6"/>
  <c r="E213" i="6"/>
  <c r="E214" i="6"/>
  <c r="E208" i="6"/>
  <c r="E202" i="6"/>
  <c r="E203" i="6"/>
  <c r="E204" i="6"/>
  <c r="E205" i="6"/>
  <c r="E206" i="6"/>
  <c r="E207" i="6"/>
  <c r="E201" i="6"/>
  <c r="E196" i="6"/>
  <c r="E197" i="6"/>
  <c r="E198" i="6"/>
  <c r="E199" i="6"/>
  <c r="E200" i="6"/>
  <c r="E195" i="6"/>
  <c r="E191" i="6"/>
  <c r="E185" i="6"/>
  <c r="E186" i="6"/>
  <c r="E187" i="6"/>
  <c r="E188" i="6"/>
  <c r="E189" i="6"/>
  <c r="E190" i="6"/>
  <c r="E184" i="6"/>
  <c r="E178" i="6"/>
  <c r="E179" i="6"/>
  <c r="E180" i="6"/>
  <c r="E181" i="6"/>
  <c r="E182" i="6"/>
  <c r="E183" i="6"/>
  <c r="E177" i="6"/>
  <c r="E171" i="6"/>
  <c r="E172" i="6"/>
  <c r="E173" i="6"/>
  <c r="E174" i="6"/>
  <c r="E175" i="6"/>
  <c r="E176" i="6"/>
  <c r="E170" i="6"/>
  <c r="E164" i="6"/>
  <c r="E165" i="6"/>
  <c r="E166" i="6"/>
  <c r="E167" i="6"/>
  <c r="E168" i="6"/>
  <c r="E169" i="6"/>
  <c r="E157" i="6"/>
  <c r="E158" i="6"/>
  <c r="E159" i="6"/>
  <c r="E160" i="6"/>
  <c r="E161" i="6"/>
  <c r="E162" i="6"/>
  <c r="E163" i="6"/>
  <c r="E156" i="6"/>
  <c r="E147" i="6"/>
  <c r="E148" i="6"/>
  <c r="E149" i="6"/>
  <c r="E150" i="6"/>
  <c r="E151" i="6"/>
  <c r="E152" i="6"/>
  <c r="E146" i="6"/>
  <c r="E140" i="6"/>
  <c r="E144" i="6"/>
  <c r="E145" i="6"/>
  <c r="E139" i="6"/>
  <c r="E133" i="6"/>
  <c r="E134" i="6"/>
  <c r="E135" i="6"/>
  <c r="E136" i="6"/>
  <c r="E137" i="6"/>
  <c r="E138" i="6"/>
  <c r="E132" i="6"/>
  <c r="E126" i="6"/>
  <c r="E127" i="6"/>
  <c r="E128" i="6"/>
  <c r="E129" i="6"/>
  <c r="E130" i="6"/>
  <c r="E131" i="6"/>
  <c r="E125" i="6"/>
  <c r="E120" i="6"/>
  <c r="E121" i="6"/>
  <c r="E122" i="6"/>
  <c r="E123" i="6"/>
  <c r="E124" i="6"/>
  <c r="E119" i="6"/>
  <c r="E115" i="6"/>
  <c r="E109" i="6"/>
  <c r="E110" i="6"/>
  <c r="E111" i="6"/>
  <c r="E112" i="6"/>
  <c r="E113" i="6"/>
  <c r="E114" i="6"/>
  <c r="E108" i="6"/>
  <c r="E102" i="6"/>
  <c r="E103" i="6"/>
  <c r="E104" i="6"/>
  <c r="E105" i="6"/>
  <c r="E106" i="6"/>
  <c r="E107" i="6"/>
  <c r="E101" i="6"/>
  <c r="E95" i="6"/>
  <c r="E96" i="6"/>
  <c r="E97" i="6"/>
  <c r="E98" i="6"/>
  <c r="E99" i="6"/>
  <c r="E100" i="6"/>
  <c r="E94" i="6"/>
  <c r="E88" i="6"/>
  <c r="E89" i="6"/>
  <c r="E90" i="6"/>
  <c r="E91" i="6"/>
  <c r="E92" i="6"/>
  <c r="E93" i="6"/>
  <c r="E87" i="6"/>
  <c r="E81" i="6"/>
  <c r="E82" i="6"/>
  <c r="E83" i="6"/>
  <c r="E84" i="6"/>
  <c r="E85" i="6"/>
  <c r="E86" i="6"/>
  <c r="I56" i="6"/>
  <c r="I57" i="6"/>
  <c r="I58" i="6"/>
  <c r="I59" i="6"/>
  <c r="I60" i="6"/>
  <c r="I61" i="6"/>
  <c r="I44" i="6"/>
  <c r="I45" i="6"/>
  <c r="I46" i="6"/>
  <c r="I47" i="6"/>
  <c r="I48" i="6"/>
  <c r="I49" i="6"/>
  <c r="I55" i="6"/>
  <c r="I43" i="6"/>
  <c r="I17" i="6"/>
  <c r="I18" i="6"/>
  <c r="I19" i="6"/>
  <c r="I20" i="6"/>
  <c r="I21" i="6"/>
  <c r="I22" i="6"/>
  <c r="I16" i="6"/>
  <c r="I5" i="6"/>
  <c r="I6" i="6"/>
  <c r="I7" i="6"/>
  <c r="I8" i="6"/>
  <c r="I9" i="6"/>
  <c r="I10" i="6"/>
  <c r="I4" i="6"/>
  <c r="F18" i="6"/>
  <c r="F20" i="6" s="1"/>
  <c r="F22" i="6" s="1"/>
  <c r="E69" i="6"/>
  <c r="E62" i="6"/>
  <c r="E55" i="6"/>
  <c r="E48" i="6"/>
  <c r="E38" i="6"/>
  <c r="E38" i="8" s="1"/>
  <c r="E31" i="6"/>
  <c r="E55" i="8" s="1"/>
  <c r="E24" i="6"/>
  <c r="E43" i="8" s="1"/>
  <c r="E17" i="6"/>
  <c r="E30" i="8" s="1"/>
  <c r="E75" i="6"/>
  <c r="E68" i="6"/>
  <c r="E61" i="6"/>
  <c r="E54" i="6"/>
  <c r="E47" i="6"/>
  <c r="E37" i="6"/>
  <c r="E36" i="8" s="1"/>
  <c r="E30" i="6"/>
  <c r="E3" i="8" s="1"/>
  <c r="E23" i="6"/>
  <c r="E54" i="8" s="1"/>
  <c r="E16" i="6"/>
  <c r="E27" i="8" s="1"/>
  <c r="E74" i="6"/>
  <c r="E60" i="6"/>
  <c r="E53" i="6"/>
  <c r="E46" i="6"/>
  <c r="E36" i="6"/>
  <c r="E51" i="8" s="1"/>
  <c r="E29" i="6"/>
  <c r="E32" i="8" s="1"/>
  <c r="E22" i="6"/>
  <c r="E45" i="8" s="1"/>
  <c r="E15" i="6"/>
  <c r="E31" i="8" s="1"/>
  <c r="E73" i="6"/>
  <c r="E59" i="6"/>
  <c r="E52" i="6"/>
  <c r="E45" i="6"/>
  <c r="E35" i="6"/>
  <c r="E17" i="8" s="1"/>
  <c r="E28" i="6"/>
  <c r="E56" i="8" s="1"/>
  <c r="E21" i="6"/>
  <c r="E28" i="8" s="1"/>
  <c r="E14" i="6"/>
  <c r="E52" i="8" s="1"/>
  <c r="E72" i="6"/>
  <c r="E58" i="6"/>
  <c r="E51" i="6"/>
  <c r="E44" i="6"/>
  <c r="E34" i="6"/>
  <c r="E62" i="8" s="1"/>
  <c r="E27" i="6"/>
  <c r="E61" i="8" s="1"/>
  <c r="E20" i="6"/>
  <c r="E48" i="8" s="1"/>
  <c r="E13" i="6"/>
  <c r="E46" i="8" s="1"/>
  <c r="E71" i="6"/>
  <c r="E64" i="6"/>
  <c r="E57" i="6"/>
  <c r="E50" i="6"/>
  <c r="E70" i="6"/>
  <c r="E63" i="6"/>
  <c r="E56" i="6"/>
  <c r="E49" i="6"/>
  <c r="E43" i="6"/>
  <c r="E33" i="6"/>
  <c r="E7" i="8" s="1"/>
  <c r="E26" i="6"/>
  <c r="E6" i="8" s="1"/>
  <c r="E19" i="6"/>
  <c r="E60" i="8" s="1"/>
  <c r="E12" i="6"/>
  <c r="E9" i="8" s="1"/>
  <c r="E39" i="6"/>
  <c r="E4" i="8" s="1"/>
  <c r="E32" i="6"/>
  <c r="E5" i="8" s="1"/>
  <c r="E25" i="6"/>
  <c r="E11" i="8" s="1"/>
  <c r="E18" i="6"/>
  <c r="E13" i="8" s="1"/>
  <c r="E11" i="6"/>
  <c r="E39" i="8" s="1"/>
  <c r="E10" i="6"/>
  <c r="E49" i="8" s="1"/>
  <c r="E9" i="6"/>
  <c r="E15" i="8" s="1"/>
  <c r="E8" i="6"/>
  <c r="E33" i="8" s="1"/>
  <c r="E7" i="6"/>
  <c r="E26" i="8" s="1"/>
  <c r="E6" i="6"/>
  <c r="E44" i="8" s="1"/>
  <c r="E5" i="6"/>
  <c r="E14" i="8" s="1"/>
  <c r="E4" i="6"/>
  <c r="E21" i="8" s="1"/>
  <c r="R46" i="5"/>
  <c r="T14" i="5" s="1"/>
  <c r="G12" i="12"/>
  <c r="I12" i="12" s="1"/>
  <c r="G11" i="12"/>
  <c r="I11" i="12" s="1"/>
  <c r="G10" i="12"/>
  <c r="I10" i="12" s="1"/>
  <c r="G9" i="12"/>
  <c r="I9" i="12" s="1"/>
  <c r="G8" i="12"/>
  <c r="I8" i="12" s="1"/>
  <c r="G7" i="12"/>
  <c r="I7" i="12" s="1"/>
  <c r="G6" i="12"/>
  <c r="I6" i="12" s="1"/>
  <c r="G7" i="11"/>
  <c r="I7" i="11" s="1"/>
  <c r="G8" i="11"/>
  <c r="I8" i="11" s="1"/>
  <c r="G9" i="11"/>
  <c r="I9" i="11" s="1"/>
  <c r="G10" i="11"/>
  <c r="I10" i="11" s="1"/>
  <c r="G11" i="11"/>
  <c r="I11" i="11" s="1"/>
  <c r="G12" i="11"/>
  <c r="I12" i="11" s="1"/>
  <c r="G6" i="11"/>
  <c r="I6" i="11" s="1"/>
  <c r="H72" i="8"/>
  <c r="H35" i="8"/>
  <c r="I71" i="8" s="1"/>
  <c r="H71" i="8"/>
  <c r="H70" i="8"/>
  <c r="H53" i="8"/>
  <c r="H10" i="8"/>
  <c r="H12" i="8"/>
  <c r="H69" i="8"/>
  <c r="H68" i="8"/>
  <c r="H47" i="8"/>
  <c r="I67" i="8" s="1"/>
  <c r="H38" i="8"/>
  <c r="I25" i="8" s="1"/>
  <c r="H49" i="8"/>
  <c r="H56" i="8"/>
  <c r="H23" i="8"/>
  <c r="H9" i="8"/>
  <c r="I32" i="8" s="1"/>
  <c r="H59" i="8"/>
  <c r="H58" i="8"/>
  <c r="H16" i="8"/>
  <c r="H67" i="8"/>
  <c r="H66" i="8"/>
  <c r="H63" i="8"/>
  <c r="I63" i="8" s="1"/>
  <c r="H33" i="8"/>
  <c r="I50" i="8" s="1"/>
  <c r="H13" i="8"/>
  <c r="H22" i="8"/>
  <c r="H48" i="8"/>
  <c r="H20" i="8"/>
  <c r="H62" i="8"/>
  <c r="H40" i="8"/>
  <c r="H17" i="8"/>
  <c r="I51" i="8" s="1"/>
  <c r="H4" i="8"/>
  <c r="H52" i="8"/>
  <c r="H18" i="8"/>
  <c r="H11" i="8"/>
  <c r="I11" i="8" s="1"/>
  <c r="H44" i="8"/>
  <c r="F6" i="6"/>
  <c r="F8" i="6" s="1"/>
  <c r="F10" i="6" s="1"/>
  <c r="H24" i="5"/>
  <c r="H40" i="5"/>
  <c r="H32" i="5"/>
  <c r="H11" i="5"/>
  <c r="H52" i="5"/>
  <c r="H53" i="5"/>
  <c r="H36" i="5"/>
  <c r="H45" i="5"/>
  <c r="H57" i="5"/>
  <c r="H3" i="5"/>
  <c r="H62" i="5"/>
  <c r="H54" i="5"/>
  <c r="H35" i="5"/>
  <c r="H49" i="5"/>
  <c r="H18" i="5"/>
  <c r="H19" i="5"/>
  <c r="H47" i="5"/>
  <c r="H6" i="5"/>
  <c r="H60" i="5"/>
  <c r="H42" i="5"/>
  <c r="H4" i="5"/>
  <c r="H23" i="5"/>
  <c r="H30" i="5"/>
  <c r="H27" i="5"/>
  <c r="H10" i="5"/>
  <c r="H44" i="5"/>
  <c r="H25" i="5"/>
  <c r="H7" i="5"/>
  <c r="H15" i="5"/>
  <c r="H14" i="5"/>
  <c r="H9" i="5"/>
  <c r="H29" i="5"/>
  <c r="H31" i="5"/>
  <c r="H56" i="5"/>
  <c r="H20" i="5"/>
  <c r="H8" i="5"/>
  <c r="H63" i="5"/>
  <c r="H64" i="5"/>
  <c r="H22" i="5"/>
  <c r="H55" i="5"/>
  <c r="H65" i="5"/>
  <c r="H12" i="5"/>
  <c r="H33" i="5"/>
  <c r="H41" i="5"/>
  <c r="H59" i="5"/>
  <c r="H51" i="5"/>
  <c r="I56" i="5" s="1"/>
  <c r="H5" i="5"/>
  <c r="H37" i="5"/>
  <c r="H38" i="5"/>
  <c r="H21" i="5"/>
  <c r="H34" i="5"/>
  <c r="H66" i="5"/>
  <c r="H16" i="5"/>
  <c r="I45" i="5" s="1"/>
  <c r="H67" i="5"/>
  <c r="I66" i="5" s="1"/>
  <c r="H13" i="5"/>
  <c r="H58" i="5"/>
  <c r="I58" i="5" s="1"/>
  <c r="H68" i="5"/>
  <c r="H69" i="5"/>
  <c r="H50" i="5"/>
  <c r="I55" i="5" s="1"/>
  <c r="H61" i="5"/>
  <c r="I69" i="5" s="1"/>
  <c r="H26" i="5"/>
  <c r="H46" i="5"/>
  <c r="I42" i="5" s="1"/>
  <c r="H43" i="5"/>
  <c r="I60" i="5" s="1"/>
  <c r="H70" i="5"/>
  <c r="I70" i="5" s="1"/>
  <c r="H71" i="5"/>
  <c r="H28" i="5"/>
  <c r="I44" i="5" s="1"/>
  <c r="H72" i="5"/>
  <c r="H48" i="5"/>
  <c r="I23" i="5" s="1"/>
  <c r="H39" i="5"/>
  <c r="I5" i="5" s="1"/>
  <c r="H17" i="5"/>
  <c r="R55" i="5"/>
  <c r="T15" i="5" s="1"/>
  <c r="R10" i="5"/>
  <c r="T10" i="5" s="1"/>
  <c r="R64" i="5"/>
  <c r="T16" i="5" s="1"/>
  <c r="I18" i="5" l="1"/>
  <c r="I8" i="8"/>
  <c r="I62" i="8"/>
  <c r="I21" i="8"/>
  <c r="I44" i="8"/>
  <c r="I34" i="8"/>
  <c r="I4" i="8"/>
  <c r="I40" i="8"/>
  <c r="I58" i="8"/>
  <c r="I38" i="8"/>
  <c r="I65" i="8"/>
  <c r="I64" i="8"/>
  <c r="I23" i="8"/>
  <c r="I16" i="8"/>
  <c r="I10" i="8"/>
  <c r="I14" i="8"/>
  <c r="I18" i="8"/>
  <c r="I37" i="8"/>
  <c r="I72" i="8"/>
  <c r="I52" i="8"/>
  <c r="I68" i="8"/>
  <c r="I3" i="8"/>
  <c r="I12" i="8"/>
  <c r="H12" i="11"/>
  <c r="G12" i="13" s="1"/>
  <c r="H8" i="12"/>
  <c r="F8" i="13" s="1"/>
  <c r="H9" i="12"/>
  <c r="F9" i="13" s="1"/>
  <c r="H10" i="12"/>
  <c r="F10" i="13" s="1"/>
  <c r="H7" i="12"/>
  <c r="F7" i="13" s="1"/>
  <c r="H6" i="12"/>
  <c r="F6" i="13" s="1"/>
  <c r="H11" i="12"/>
  <c r="F11" i="13" s="1"/>
  <c r="H12" i="12"/>
  <c r="F12" i="13" s="1"/>
  <c r="I25" i="5"/>
  <c r="I21" i="5"/>
  <c r="I36" i="8"/>
  <c r="I35" i="8"/>
  <c r="I45" i="8"/>
  <c r="I61" i="8"/>
  <c r="I33" i="8"/>
  <c r="I56" i="8"/>
  <c r="I53" i="8"/>
  <c r="I5" i="8"/>
  <c r="I47" i="8"/>
  <c r="I48" i="8"/>
  <c r="I22" i="8"/>
  <c r="I69" i="8"/>
  <c r="I49" i="8"/>
  <c r="H46" i="9"/>
  <c r="I9" i="8"/>
  <c r="I17" i="8"/>
  <c r="I59" i="8"/>
  <c r="I41" i="8"/>
  <c r="I26" i="8"/>
  <c r="I29" i="8"/>
  <c r="I66" i="8"/>
  <c r="I13" i="8"/>
  <c r="I57" i="8"/>
  <c r="I60" i="8"/>
  <c r="I46" i="8"/>
  <c r="I42" i="8"/>
  <c r="I20" i="8"/>
  <c r="I19" i="8"/>
  <c r="H47" i="9"/>
  <c r="H60" i="9"/>
  <c r="I68" i="5"/>
  <c r="I41" i="5"/>
  <c r="I4" i="5"/>
  <c r="I22" i="5"/>
  <c r="I16" i="5"/>
  <c r="H26" i="9"/>
  <c r="I17" i="5"/>
  <c r="I37" i="5"/>
  <c r="I48" i="5"/>
  <c r="H28" i="9"/>
  <c r="I50" i="5"/>
  <c r="H11" i="9"/>
  <c r="I33" i="5"/>
  <c r="I31" i="5"/>
  <c r="I51" i="5"/>
  <c r="I26" i="5"/>
  <c r="I52" i="5"/>
  <c r="I64" i="5"/>
  <c r="I61" i="5"/>
  <c r="I15" i="5"/>
  <c r="I63" i="5"/>
  <c r="I59" i="5"/>
  <c r="H18" i="9"/>
  <c r="I53" i="5"/>
  <c r="H39" i="9"/>
  <c r="I13" i="5"/>
  <c r="I47" i="5"/>
  <c r="H5" i="9"/>
  <c r="I43" i="5"/>
  <c r="H41" i="9"/>
  <c r="I24" i="5"/>
  <c r="H12" i="9"/>
  <c r="I8" i="5"/>
  <c r="H32" i="9"/>
  <c r="I38" i="5"/>
  <c r="H54" i="9"/>
  <c r="I7" i="5"/>
  <c r="H30" i="9"/>
  <c r="K30" i="9" s="1"/>
  <c r="I49" i="5"/>
  <c r="H27" i="9"/>
  <c r="I46" i="5"/>
  <c r="H20" i="9"/>
  <c r="I3" i="5"/>
  <c r="H16" i="9"/>
  <c r="I35" i="5"/>
  <c r="H22" i="9"/>
  <c r="I14" i="5"/>
  <c r="H3" i="9"/>
  <c r="I29" i="5"/>
  <c r="H36" i="9"/>
  <c r="I9" i="5"/>
  <c r="H37" i="9"/>
  <c r="I54" i="5"/>
  <c r="I11" i="5"/>
  <c r="I19" i="5"/>
  <c r="I28" i="5"/>
  <c r="H6" i="9"/>
  <c r="I12" i="5"/>
  <c r="H40" i="9"/>
  <c r="I10" i="5"/>
  <c r="H4" i="9"/>
  <c r="I39" i="5"/>
  <c r="H57" i="9"/>
  <c r="I20" i="5"/>
  <c r="H33" i="9"/>
  <c r="I30" i="5"/>
  <c r="I62" i="5"/>
  <c r="I57" i="5"/>
  <c r="I32" i="5"/>
  <c r="H11" i="11"/>
  <c r="G11" i="13" s="1"/>
  <c r="H10" i="11"/>
  <c r="G10" i="13" s="1"/>
  <c r="H6" i="11"/>
  <c r="G6" i="13" s="1"/>
  <c r="H9" i="11"/>
  <c r="G9" i="13" s="1"/>
  <c r="H8" i="11"/>
  <c r="G8" i="13" s="1"/>
  <c r="H7" i="11"/>
  <c r="G7" i="13" s="1"/>
  <c r="I27" i="5"/>
  <c r="I6" i="5"/>
  <c r="I40" i="5"/>
  <c r="I36" i="5"/>
  <c r="I34" i="5"/>
  <c r="H8" i="9"/>
  <c r="E36" i="9"/>
  <c r="E39" i="5"/>
  <c r="E4" i="9"/>
  <c r="E5" i="5"/>
  <c r="E7" i="9"/>
  <c r="E9" i="5"/>
  <c r="E12" i="8"/>
  <c r="E15" i="9"/>
  <c r="E20" i="5"/>
  <c r="E22" i="8"/>
  <c r="E24" i="9"/>
  <c r="E31" i="5"/>
  <c r="E18" i="9"/>
  <c r="E25" i="8"/>
  <c r="E21" i="5"/>
  <c r="E58" i="8"/>
  <c r="E48" i="9"/>
  <c r="E44" i="5"/>
  <c r="E29" i="9"/>
  <c r="E18" i="8"/>
  <c r="E38" i="5"/>
  <c r="E17" i="9"/>
  <c r="E10" i="8"/>
  <c r="E28" i="5"/>
  <c r="E31" i="9"/>
  <c r="E35" i="5"/>
  <c r="E16" i="9"/>
  <c r="E32" i="5"/>
  <c r="E34" i="9"/>
  <c r="E29" i="8"/>
  <c r="E43" i="5"/>
  <c r="E51" i="9"/>
  <c r="E24" i="8"/>
  <c r="E60" i="5"/>
  <c r="E40" i="8"/>
  <c r="E42" i="9"/>
  <c r="E50" i="5"/>
  <c r="E54" i="9"/>
  <c r="E59" i="8"/>
  <c r="E51" i="5"/>
  <c r="E64" i="8"/>
  <c r="E62" i="9"/>
  <c r="E11" i="5"/>
  <c r="E50" i="8"/>
  <c r="E38" i="9"/>
  <c r="E41" i="5"/>
  <c r="E9" i="9"/>
  <c r="E8" i="5"/>
  <c r="E12" i="9"/>
  <c r="E15" i="5"/>
  <c r="E10" i="9"/>
  <c r="E14" i="5"/>
  <c r="E57" i="9"/>
  <c r="E3" i="5"/>
  <c r="E20" i="8"/>
  <c r="E14" i="9"/>
  <c r="E16" i="5"/>
  <c r="E8" i="8"/>
  <c r="E8" i="9"/>
  <c r="E10" i="5"/>
  <c r="E26" i="9"/>
  <c r="E18" i="5"/>
  <c r="E35" i="9"/>
  <c r="E35" i="8"/>
  <c r="E40" i="5"/>
  <c r="E52" i="9"/>
  <c r="E56" i="5"/>
  <c r="E57" i="8"/>
  <c r="E55" i="9"/>
  <c r="E59" i="5"/>
  <c r="E22" i="9"/>
  <c r="E23" i="5"/>
  <c r="E37" i="9"/>
  <c r="E37" i="8"/>
  <c r="E46" i="5"/>
  <c r="E21" i="9"/>
  <c r="E22" i="5"/>
  <c r="E34" i="8"/>
  <c r="E28" i="9"/>
  <c r="E29" i="5"/>
  <c r="E71" i="9"/>
  <c r="E71" i="8"/>
  <c r="E71" i="5"/>
  <c r="E30" i="9"/>
  <c r="E34" i="5"/>
  <c r="E67" i="8"/>
  <c r="E66" i="9"/>
  <c r="E66" i="5"/>
  <c r="E72" i="9"/>
  <c r="E72" i="8"/>
  <c r="E72" i="5"/>
  <c r="E39" i="9"/>
  <c r="E42" i="5"/>
  <c r="E61" i="9"/>
  <c r="E63" i="8"/>
  <c r="E12" i="5"/>
  <c r="E41" i="9"/>
  <c r="E47" i="5"/>
  <c r="E47" i="9"/>
  <c r="E57" i="5"/>
  <c r="E45" i="9"/>
  <c r="E49" i="5"/>
  <c r="E49" i="9"/>
  <c r="E48" i="5"/>
  <c r="E23" i="9"/>
  <c r="E26" i="5"/>
  <c r="E40" i="9"/>
  <c r="E53" i="5"/>
  <c r="E5" i="9"/>
  <c r="E7" i="5"/>
  <c r="E23" i="8"/>
  <c r="E63" i="9"/>
  <c r="E63" i="5"/>
  <c r="E58" i="9"/>
  <c r="E33" i="5"/>
  <c r="E53" i="9"/>
  <c r="E54" i="5"/>
  <c r="E19" i="9"/>
  <c r="E19" i="5"/>
  <c r="E3" i="9"/>
  <c r="E4" i="5"/>
  <c r="E33" i="9"/>
  <c r="E36" i="5"/>
  <c r="E20" i="9"/>
  <c r="E27" i="5"/>
  <c r="E25" i="9"/>
  <c r="E25" i="5"/>
  <c r="E11" i="9"/>
  <c r="E13" i="5"/>
  <c r="E6" i="9"/>
  <c r="E6" i="5"/>
  <c r="E60" i="9"/>
  <c r="E19" i="8"/>
  <c r="E62" i="5"/>
  <c r="E67" i="9"/>
  <c r="E68" i="8"/>
  <c r="E67" i="5"/>
  <c r="E68" i="9"/>
  <c r="E69" i="8"/>
  <c r="E68" i="5"/>
  <c r="E59" i="9"/>
  <c r="E37" i="5"/>
  <c r="E69" i="9"/>
  <c r="E47" i="8"/>
  <c r="E69" i="5"/>
  <c r="E13" i="9"/>
  <c r="E17" i="5"/>
  <c r="E53" i="8"/>
  <c r="E56" i="9"/>
  <c r="E61" i="5"/>
  <c r="E32" i="9"/>
  <c r="E30" i="5"/>
  <c r="E70" i="8"/>
  <c r="E70" i="9"/>
  <c r="E70" i="5"/>
  <c r="E27" i="9"/>
  <c r="E24" i="5"/>
  <c r="E65" i="9"/>
  <c r="E66" i="8"/>
  <c r="E65" i="5"/>
  <c r="E44" i="9"/>
  <c r="E45" i="5"/>
  <c r="E43" i="9"/>
  <c r="E16" i="8"/>
  <c r="E58" i="5"/>
  <c r="H35" i="9"/>
  <c r="H23" i="9"/>
  <c r="H19" i="9"/>
  <c r="R37" i="5"/>
  <c r="T13" i="5" s="1"/>
  <c r="R19" i="5"/>
  <c r="T11" i="5" s="1"/>
  <c r="R28" i="5"/>
  <c r="T12" i="5" s="1"/>
  <c r="K4" i="9" l="1"/>
  <c r="K6" i="9"/>
  <c r="H65" i="9"/>
  <c r="K47" i="9"/>
  <c r="K23" i="9"/>
  <c r="H13" i="9"/>
  <c r="K5" i="9" s="1"/>
  <c r="H58" i="9"/>
  <c r="K58" i="9" s="1"/>
  <c r="H48" i="9"/>
  <c r="K3" i="9" s="1"/>
  <c r="H63" i="9"/>
  <c r="H52" i="9"/>
  <c r="K11" i="9" s="1"/>
  <c r="H34" i="9"/>
  <c r="K40" i="9"/>
  <c r="K19" i="9"/>
  <c r="K60" i="9"/>
  <c r="H50" i="9"/>
  <c r="K50" i="9" s="1"/>
  <c r="H49" i="9"/>
  <c r="H55" i="9"/>
  <c r="K55" i="9" s="1"/>
  <c r="H24" i="9"/>
  <c r="K24" i="9" s="1"/>
  <c r="H43" i="9"/>
  <c r="K39" i="9" s="1"/>
  <c r="H17" i="9"/>
  <c r="K8" i="9" s="1"/>
  <c r="H44" i="9"/>
  <c r="K44" i="9" s="1"/>
  <c r="H62" i="9"/>
  <c r="H9" i="9"/>
  <c r="A17" i="8"/>
  <c r="A12" i="8"/>
  <c r="A55" i="8"/>
  <c r="A68" i="8"/>
  <c r="A41" i="8"/>
  <c r="A21" i="8"/>
  <c r="A22" i="8"/>
  <c r="A66" i="8"/>
  <c r="A70" i="8"/>
  <c r="A43" i="8"/>
  <c r="A14" i="8"/>
  <c r="A59" i="8"/>
  <c r="A44" i="8"/>
  <c r="A25" i="8"/>
  <c r="A42" i="8"/>
  <c r="A5" i="8"/>
  <c r="A37" i="8"/>
  <c r="A40" i="8"/>
  <c r="A32" i="8"/>
  <c r="A23" i="8"/>
  <c r="A34" i="8"/>
  <c r="A19" i="8"/>
  <c r="A52" i="8"/>
  <c r="A10" i="8"/>
  <c r="A49" i="8"/>
  <c r="A3" i="8"/>
  <c r="A13" i="8"/>
  <c r="A30" i="8"/>
  <c r="A39" i="8"/>
  <c r="A9" i="8"/>
  <c r="A28" i="8"/>
  <c r="A8" i="8"/>
  <c r="A63" i="8"/>
  <c r="A11" i="8"/>
  <c r="A31" i="8"/>
  <c r="A62" i="8"/>
  <c r="A45" i="8"/>
  <c r="A24" i="8"/>
  <c r="A69" i="8"/>
  <c r="A33" i="8"/>
  <c r="A65" i="8"/>
  <c r="A54" i="8"/>
  <c r="A53" i="8"/>
  <c r="A47" i="8"/>
  <c r="A57" i="8"/>
  <c r="A20" i="8"/>
  <c r="A35" i="8"/>
  <c r="A71" i="8"/>
  <c r="A64" i="8"/>
  <c r="A58" i="8"/>
  <c r="A16" i="8"/>
  <c r="A46" i="8"/>
  <c r="A7" i="8"/>
  <c r="A18" i="8"/>
  <c r="A60" i="8"/>
  <c r="A67" i="8"/>
  <c r="A72" i="8"/>
  <c r="A36" i="8"/>
  <c r="A48" i="8"/>
  <c r="A27" i="8"/>
  <c r="A6" i="8"/>
  <c r="A4" i="8"/>
  <c r="A38" i="8"/>
  <c r="A56" i="8"/>
  <c r="A15" i="8"/>
  <c r="A50" i="8"/>
  <c r="A51" i="8"/>
  <c r="A26" i="8"/>
  <c r="A61" i="8"/>
  <c r="A29" i="8"/>
  <c r="H56" i="9"/>
  <c r="K56" i="9" s="1"/>
  <c r="H71" i="9"/>
  <c r="K71" i="9" s="1"/>
  <c r="H70" i="9"/>
  <c r="K70" i="9" s="1"/>
  <c r="H15" i="9"/>
  <c r="K15" i="9" s="1"/>
  <c r="H53" i="9"/>
  <c r="K53" i="9" s="1"/>
  <c r="K37" i="5"/>
  <c r="D9" i="13" s="1"/>
  <c r="H9" i="13" s="1"/>
  <c r="J9" i="13" s="1"/>
  <c r="H51" i="9"/>
  <c r="H14" i="9"/>
  <c r="K14" i="9" s="1"/>
  <c r="H69" i="9"/>
  <c r="K69" i="9" s="1"/>
  <c r="H38" i="9"/>
  <c r="K38" i="9" s="1"/>
  <c r="H64" i="9"/>
  <c r="H72" i="9"/>
  <c r="K72" i="9" s="1"/>
  <c r="H31" i="9"/>
  <c r="K31" i="9" s="1"/>
  <c r="H21" i="9"/>
  <c r="K21" i="9" s="1"/>
  <c r="H42" i="9"/>
  <c r="H66" i="9"/>
  <c r="K35" i="9" s="1"/>
  <c r="H45" i="9"/>
  <c r="K45" i="9" s="1"/>
  <c r="H10" i="9"/>
  <c r="H59" i="9"/>
  <c r="H7" i="9"/>
  <c r="K7" i="9" s="1"/>
  <c r="H25" i="9"/>
  <c r="K25" i="9" s="1"/>
  <c r="A29" i="5"/>
  <c r="A72" i="5"/>
  <c r="A43" i="5"/>
  <c r="A45" i="5"/>
  <c r="A50" i="5"/>
  <c r="A31" i="5"/>
  <c r="A55" i="5"/>
  <c r="A56" i="5"/>
  <c r="A3" i="5"/>
  <c r="A63" i="5"/>
  <c r="A61" i="5"/>
  <c r="A15" i="5"/>
  <c r="A46" i="5"/>
  <c r="A30" i="5"/>
  <c r="A71" i="5"/>
  <c r="A34" i="5"/>
  <c r="A20" i="5"/>
  <c r="A27" i="5"/>
  <c r="A48" i="5"/>
  <c r="A26" i="5"/>
  <c r="A59" i="5"/>
  <c r="A11" i="5"/>
  <c r="A7" i="5"/>
  <c r="A13" i="5"/>
  <c r="A65" i="5"/>
  <c r="A38" i="5"/>
  <c r="A39" i="5"/>
  <c r="A60" i="5"/>
  <c r="A33" i="5"/>
  <c r="A54" i="5"/>
  <c r="A24" i="5"/>
  <c r="A69" i="5"/>
  <c r="A17" i="5"/>
  <c r="A52" i="5"/>
  <c r="A9" i="5"/>
  <c r="A49" i="5"/>
  <c r="A42" i="5"/>
  <c r="A66" i="5"/>
  <c r="A12" i="5"/>
  <c r="A62" i="5"/>
  <c r="A44" i="5"/>
  <c r="A8" i="5"/>
  <c r="A23" i="5"/>
  <c r="A32" i="5"/>
  <c r="A28" i="5"/>
  <c r="A16" i="5"/>
  <c r="A25" i="5"/>
  <c r="A18" i="5"/>
  <c r="A41" i="5"/>
  <c r="A68" i="5"/>
  <c r="A51" i="5"/>
  <c r="A21" i="5"/>
  <c r="A57" i="5"/>
  <c r="A53" i="5"/>
  <c r="A35" i="5"/>
  <c r="A40" i="5"/>
  <c r="A64" i="5"/>
  <c r="A10" i="5"/>
  <c r="A70" i="5"/>
  <c r="A58" i="5"/>
  <c r="A19" i="5"/>
  <c r="A14" i="5"/>
  <c r="A5" i="5"/>
  <c r="A67" i="5"/>
  <c r="A36" i="5"/>
  <c r="A4" i="5"/>
  <c r="A22" i="5"/>
  <c r="A37" i="5"/>
  <c r="A47" i="5"/>
  <c r="A6" i="5"/>
  <c r="H61" i="9"/>
  <c r="K36" i="9" s="1"/>
  <c r="K19" i="5"/>
  <c r="D7" i="13" s="1"/>
  <c r="H7" i="13" s="1"/>
  <c r="J7" i="13" s="1"/>
  <c r="K46" i="5"/>
  <c r="D10" i="13" s="1"/>
  <c r="H10" i="13" s="1"/>
  <c r="J10" i="13" s="1"/>
  <c r="K64" i="5"/>
  <c r="D12" i="13" s="1"/>
  <c r="H12" i="13" s="1"/>
  <c r="J12" i="13" s="1"/>
  <c r="K55" i="5"/>
  <c r="D11" i="13" s="1"/>
  <c r="H11" i="13" s="1"/>
  <c r="J11" i="13" s="1"/>
  <c r="K10" i="5"/>
  <c r="D6" i="13" s="1"/>
  <c r="H6" i="13" s="1"/>
  <c r="J6" i="13" s="1"/>
  <c r="K28" i="5"/>
  <c r="D8" i="13" s="1"/>
  <c r="H8" i="13" s="1"/>
  <c r="J8" i="13" s="1"/>
  <c r="H68" i="9"/>
  <c r="H67" i="9"/>
  <c r="K67" i="9" s="1"/>
  <c r="H29" i="9"/>
  <c r="K29" i="9" s="1"/>
  <c r="K57" i="9" l="1"/>
  <c r="K27" i="9"/>
  <c r="K68" i="9"/>
  <c r="K42" i="9"/>
  <c r="K64" i="9"/>
  <c r="K9" i="9"/>
  <c r="K43" i="9"/>
  <c r="K63" i="9"/>
  <c r="K26" i="9"/>
  <c r="K62" i="9"/>
  <c r="K34" i="9"/>
  <c r="I11" i="13"/>
  <c r="I8" i="13"/>
  <c r="I10" i="13"/>
  <c r="I9" i="13"/>
  <c r="I6" i="13"/>
  <c r="I7" i="13"/>
  <c r="I12" i="13"/>
  <c r="K51" i="9"/>
  <c r="K10" i="9"/>
  <c r="K37" i="9"/>
  <c r="K33" i="9"/>
  <c r="K12" i="9"/>
  <c r="K59" i="9"/>
  <c r="K17" i="9"/>
  <c r="K49" i="9"/>
  <c r="K41" i="9"/>
  <c r="K48" i="9"/>
  <c r="K32" i="9"/>
  <c r="K28" i="9"/>
  <c r="K65" i="9"/>
  <c r="K18" i="9"/>
  <c r="K20" i="9"/>
  <c r="K54" i="9"/>
  <c r="K66" i="9"/>
  <c r="K13" i="9"/>
  <c r="K22" i="9"/>
  <c r="K46" i="9"/>
  <c r="K52" i="9"/>
  <c r="K16" i="9"/>
  <c r="K61" i="9"/>
  <c r="A46" i="9" l="1"/>
  <c r="A20" i="9"/>
  <c r="A18" i="9"/>
  <c r="A45" i="9"/>
  <c r="A34" i="9"/>
  <c r="A68" i="9"/>
  <c r="A58" i="9"/>
  <c r="A51" i="9"/>
  <c r="A38" i="9"/>
  <c r="A72" i="9"/>
  <c r="A16" i="9"/>
  <c r="A28" i="9"/>
  <c r="A7" i="9"/>
  <c r="A35" i="9"/>
  <c r="A19" i="9"/>
  <c r="A13" i="9"/>
  <c r="A24" i="9"/>
  <c r="A14" i="9"/>
  <c r="A6" i="9"/>
  <c r="A54" i="9"/>
  <c r="A71" i="9"/>
  <c r="A27" i="9"/>
  <c r="A57" i="9"/>
  <c r="A37" i="9"/>
  <c r="A55" i="9"/>
  <c r="A32" i="9"/>
  <c r="A69" i="9"/>
  <c r="A60" i="9"/>
  <c r="A22" i="9"/>
  <c r="A65" i="9"/>
  <c r="A43" i="9"/>
  <c r="A40" i="9"/>
  <c r="A56" i="9"/>
  <c r="A21" i="9"/>
  <c r="A47" i="9"/>
  <c r="A12" i="9"/>
  <c r="A48" i="9"/>
  <c r="A4" i="9"/>
  <c r="A29" i="9"/>
  <c r="A67" i="9"/>
  <c r="A26" i="9"/>
  <c r="A61" i="9"/>
  <c r="A5" i="9"/>
  <c r="A11" i="9"/>
  <c r="A59" i="9"/>
  <c r="A44" i="9"/>
  <c r="A9" i="9"/>
  <c r="A10" i="9"/>
  <c r="A63" i="9"/>
  <c r="A39" i="9"/>
  <c r="A25" i="9"/>
  <c r="A66" i="9"/>
  <c r="A15" i="9"/>
  <c r="A30" i="9"/>
  <c r="A62" i="9"/>
  <c r="A53" i="9"/>
  <c r="A49" i="9"/>
  <c r="A17" i="9"/>
  <c r="A52" i="9"/>
  <c r="A31" i="9"/>
  <c r="A41" i="9"/>
  <c r="A42" i="9"/>
  <c r="A3" i="9"/>
  <c r="A33" i="9"/>
  <c r="A36" i="9"/>
  <c r="A50" i="9"/>
  <c r="A8" i="9"/>
  <c r="A70" i="9"/>
  <c r="A23" i="9"/>
  <c r="A64" i="9"/>
</calcChain>
</file>

<file path=xl/sharedStrings.xml><?xml version="1.0" encoding="utf-8"?>
<sst xmlns="http://schemas.openxmlformats.org/spreadsheetml/2006/main" count="707" uniqueCount="132">
  <si>
    <t>Jméno</t>
  </si>
  <si>
    <t>Pořadí</t>
  </si>
  <si>
    <t>stanice</t>
  </si>
  <si>
    <t>1.pokus věž</t>
  </si>
  <si>
    <t>2.pokus věž</t>
  </si>
  <si>
    <t>započ. čas věž</t>
  </si>
  <si>
    <t>1.pokus 100m</t>
  </si>
  <si>
    <t>2.pokus 100m</t>
  </si>
  <si>
    <t>započ. čas 100m</t>
  </si>
  <si>
    <t>čas dvojboj</t>
  </si>
  <si>
    <t>Start. č.</t>
  </si>
  <si>
    <t>100m</t>
  </si>
  <si>
    <t>Pořadí družstev</t>
  </si>
  <si>
    <t>Dráha</t>
  </si>
  <si>
    <t>Rozběh</t>
  </si>
  <si>
    <t>1.POKUSY VĚŽ</t>
  </si>
  <si>
    <t>2.POKUSY VĚŽ</t>
  </si>
  <si>
    <t>1.POKUSY 100m</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</si>
  <si>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</si>
  <si>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</si>
  <si>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</si>
  <si>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</si>
  <si>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</si>
  <si>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</si>
  <si>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</si>
  <si>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</si>
  <si>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</si>
  <si>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</si>
  <si>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</si>
  <si>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</si>
  <si>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</si>
  <si>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</si>
  <si>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</si>
  <si>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</si>
  <si>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</si>
  <si>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</si>
  <si>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štafeta</t>
  </si>
  <si>
    <t>Umístění</t>
  </si>
  <si>
    <t>start.č.</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</si>
  <si>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</si>
  <si>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</si>
  <si>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</si>
  <si>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</si>
  <si>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</si>
  <si>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</si>
  <si>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</si>
  <si>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Počet Družstev</t>
  </si>
  <si>
    <t>ÚO Strakonice</t>
  </si>
  <si>
    <t>ÚO Písek</t>
  </si>
  <si>
    <t>POŽÁRNÍ ÚTOK</t>
  </si>
  <si>
    <t>Štafeta</t>
  </si>
  <si>
    <t>Věž</t>
  </si>
  <si>
    <t>Řezáč Milan</t>
  </si>
  <si>
    <t>Dvořák Václav</t>
  </si>
  <si>
    <t>Svatoň Petr</t>
  </si>
  <si>
    <t>Makovec Radek</t>
  </si>
  <si>
    <t>Louda Petr</t>
  </si>
  <si>
    <t>Vaňač Aleš</t>
  </si>
  <si>
    <t>Pěnča Ivan</t>
  </si>
  <si>
    <t>Šustr Jiří</t>
  </si>
  <si>
    <t>Jiráň Aleš</t>
  </si>
  <si>
    <t>Jiráň Marek</t>
  </si>
  <si>
    <t>Cais Martin</t>
  </si>
  <si>
    <t>Nestartuje</t>
  </si>
  <si>
    <t>Čas</t>
  </si>
  <si>
    <t>ÚO Prachatice</t>
  </si>
  <si>
    <t>ÚO Český Krumlov</t>
  </si>
  <si>
    <t>ÚO Jindřichův Hradec</t>
  </si>
  <si>
    <t>ÚO Tábor</t>
  </si>
  <si>
    <t>Kriso Milan</t>
  </si>
  <si>
    <t>Klimeš Miroslav</t>
  </si>
  <si>
    <t>Ježek Jan</t>
  </si>
  <si>
    <t>Hájek David</t>
  </si>
  <si>
    <t>Švepeš Petr</t>
  </si>
  <si>
    <t>Rosa Petr</t>
  </si>
  <si>
    <t>Pro počítání pořadí družstev</t>
  </si>
  <si>
    <t>eliminace stejného pořadí</t>
  </si>
  <si>
    <t>horší pok. 100m</t>
  </si>
  <si>
    <t>horší pok. věž</t>
  </si>
  <si>
    <t>elimin. stejného pořadí</t>
  </si>
  <si>
    <t>x</t>
  </si>
  <si>
    <t>Suchopár Jiří</t>
  </si>
  <si>
    <t>Kreuz Jakub</t>
  </si>
  <si>
    <t>ÚO České Budějovice</t>
  </si>
  <si>
    <t>Měřička Michal</t>
  </si>
  <si>
    <t>Fišer Ondřej</t>
  </si>
  <si>
    <t>Lenc Eduard</t>
  </si>
  <si>
    <t>Nožička Jan</t>
  </si>
  <si>
    <t>Černovský Michal</t>
  </si>
  <si>
    <t>Janovský Martin</t>
  </si>
  <si>
    <t>Novák Tomáš</t>
  </si>
  <si>
    <t>Kouba Jiří</t>
  </si>
  <si>
    <t>Krygar Josef</t>
  </si>
  <si>
    <t>Mareš Jiří</t>
  </si>
  <si>
    <t>Muchl Vladimír</t>
  </si>
  <si>
    <t>Šmíd Stanislav</t>
  </si>
  <si>
    <t>Janů Pavel</t>
  </si>
  <si>
    <t>Doktor Michal</t>
  </si>
  <si>
    <t>Švehla Radim</t>
  </si>
  <si>
    <t>Šenkýř Marek</t>
  </si>
  <si>
    <t>Hrádek Martin</t>
  </si>
  <si>
    <t>Kučera Jan</t>
  </si>
  <si>
    <t>Severa Marek</t>
  </si>
  <si>
    <t>Čada Milan</t>
  </si>
  <si>
    <t xml:space="preserve">Malík Jan </t>
  </si>
  <si>
    <t>Bašta Vojtěch</t>
  </si>
  <si>
    <t>Čuta Miroslav</t>
  </si>
  <si>
    <t>Poukar Jaroslav</t>
  </si>
  <si>
    <t>Wirth Aleš</t>
  </si>
  <si>
    <t>Dvořák Jan</t>
  </si>
  <si>
    <t>Ottenschläger Václav</t>
  </si>
  <si>
    <t>Hüttner Milan</t>
  </si>
  <si>
    <t>Klein Adolf</t>
  </si>
  <si>
    <t>Kaločai Martin</t>
  </si>
  <si>
    <t>Bartuška Jiří</t>
  </si>
  <si>
    <t>Kačer Zdeněk</t>
  </si>
  <si>
    <t>Šebest Dušan</t>
  </si>
  <si>
    <t>Liebl Václav</t>
  </si>
  <si>
    <t>Kacetl Vít</t>
  </si>
  <si>
    <t>Božka Martin</t>
  </si>
  <si>
    <t>Brožek Josef</t>
  </si>
  <si>
    <t>Šťastný Ladislav</t>
  </si>
  <si>
    <t>Trantina Karel</t>
  </si>
  <si>
    <t>Smrt Stanislav</t>
  </si>
  <si>
    <t>Kalous Petr</t>
  </si>
  <si>
    <t>Kašpar Michal</t>
  </si>
  <si>
    <t>Novoný Tomáš</t>
  </si>
  <si>
    <t>Motejzík Martin</t>
  </si>
  <si>
    <t>Brož Lukáš</t>
  </si>
  <si>
    <t>Kroupa Miroslav</t>
  </si>
  <si>
    <t>Cimbura Jan</t>
  </si>
  <si>
    <t>diskval.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</si>
</sst>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
      <b/>
      <sz val="10"/>
      <color theme="1"/>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330">
    <xf numFmtId="0" fontId="0" fillId="0" borderId="0" xfId="0"/>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Border="1"/>
    <xf numFmtId="0" fontId="2" fillId="0" borderId="0" xfId="0" applyFont="1"/>
    <xf numFmtId="0" fontId="4" fillId="0" borderId="0" xfId="0" applyFont="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Fill="1" applyBorder="1" applyAlignment="1">
      <alignment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6"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6" xfId="0" applyFont="1" applyBorder="1" applyAlignment="1">
      <alignment horizontal="justify"/>
    </xf>
    <xf numFmtId="0" fontId="2" fillId="0" borderId="31" xfId="0" applyFont="1" applyBorder="1" applyAlignment="1">
      <alignment horizontal="center" vertical="center"/>
    </xf>
    <xf numFmtId="0" fontId="2" fillId="0" borderId="1" xfId="0" applyFont="1" applyFill="1" applyBorder="1" applyAlignment="1">
      <alignment horizontal="center" vertical="center"/>
    </xf>
    <xf numFmtId="2" fontId="0" fillId="0" borderId="1" xfId="0" applyNumberFormat="1" applyBorder="1"/>
    <xf numFmtId="0" fontId="4" fillId="0" borderId="1" xfId="0" applyFont="1" applyBorder="1"/>
    <xf numFmtId="0" fontId="1" fillId="0" borderId="0" xfId="0" applyFont="1"/>
    <xf numFmtId="0" fontId="1" fillId="0" borderId="10" xfId="0" applyFont="1" applyFill="1" applyBorder="1" applyAlignment="1">
      <alignment horizontal="center" vertical="center" wrapText="1"/>
    </xf>
    <xf numFmtId="0" fontId="0" fillId="0" borderId="10"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0" fillId="0" borderId="20" xfId="0" applyNumberFormat="1" applyBorder="1"/>
    <xf numFmtId="2" fontId="4" fillId="0" borderId="3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38" xfId="0" applyFont="1" applyFill="1" applyBorder="1" applyAlignment="1">
      <alignment horizontal="center" wrapText="1"/>
    </xf>
    <xf numFmtId="0" fontId="8" fillId="0" borderId="37" xfId="0" applyFont="1" applyFill="1" applyBorder="1" applyAlignment="1">
      <alignment horizontal="center" wrapText="1"/>
    </xf>
    <xf numFmtId="0" fontId="8" fillId="0" borderId="39"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8" fillId="0" borderId="3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 fillId="0" borderId="41" xfId="0" applyFont="1" applyBorder="1" applyAlignment="1">
      <alignment horizontal="justify"/>
    </xf>
    <xf numFmtId="0" fontId="1" fillId="0" borderId="42"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4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2" xfId="0" applyFont="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6"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10" fillId="0" borderId="40" xfId="0" applyFont="1" applyBorder="1" applyAlignment="1">
      <alignment horizontal="center" vertical="center"/>
    </xf>
    <xf numFmtId="0" fontId="10" fillId="0" borderId="40" xfId="0" applyFont="1" applyFill="1" applyBorder="1" applyAlignment="1">
      <alignment horizontal="center" wrapText="1"/>
    </xf>
    <xf numFmtId="0" fontId="10" fillId="0" borderId="40" xfId="0" applyFont="1" applyFill="1" applyBorder="1" applyAlignment="1">
      <alignment horizontal="left" vertical="center" wrapText="1"/>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4" fillId="2" borderId="35" xfId="0" applyNumberFormat="1" applyFont="1" applyFill="1" applyBorder="1" applyAlignment="1">
      <alignment horizontal="center" vertical="center"/>
    </xf>
    <xf numFmtId="2" fontId="4" fillId="2" borderId="44" xfId="0" applyNumberFormat="1" applyFont="1" applyFill="1" applyBorder="1" applyAlignment="1">
      <alignment horizontal="center" vertical="center"/>
    </xf>
    <xf numFmtId="2" fontId="4" fillId="5" borderId="44" xfId="0" applyNumberFormat="1" applyFont="1" applyFill="1" applyBorder="1" applyAlignment="1">
      <alignment horizontal="center" vertical="center"/>
    </xf>
    <xf numFmtId="2" fontId="4" fillId="2" borderId="45"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0" fontId="6" fillId="0" borderId="0" xfId="0" applyFont="1"/>
    <xf numFmtId="0" fontId="8" fillId="0" borderId="2" xfId="0" applyFont="1" applyBorder="1"/>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0" fontId="11" fillId="0" borderId="2" xfId="0" applyFont="1" applyFill="1" applyBorder="1" applyAlignment="1">
      <alignment horizontal="left" vertical="top" wrapText="1"/>
    </xf>
    <xf numFmtId="0" fontId="11" fillId="0" borderId="32"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0" xfId="0" applyNumberFormat="1" applyFont="1" applyBorder="1"/>
    <xf numFmtId="2" fontId="0" fillId="0" borderId="0" xfId="0" applyNumberFormat="1"/>
    <xf numFmtId="0" fontId="2" fillId="0" borderId="19" xfId="0" applyFont="1" applyFill="1" applyBorder="1" applyAlignment="1">
      <alignment horizontal="center" vertical="center" wrapText="1"/>
    </xf>
    <xf numFmtId="2" fontId="1" fillId="2" borderId="12"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2" fontId="4" fillId="0" borderId="3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8" fillId="0" borderId="40" xfId="0" applyFont="1" applyFill="1" applyBorder="1" applyAlignment="1">
      <alignment horizontal="center" wrapText="1"/>
    </xf>
    <xf numFmtId="0" fontId="11" fillId="0" borderId="40" xfId="0" applyFont="1" applyFill="1" applyBorder="1" applyAlignment="1">
      <alignment horizontal="left" vertical="center" wrapText="1"/>
    </xf>
    <xf numFmtId="0" fontId="8"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11" fillId="0" borderId="50"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8" xfId="0" applyFont="1" applyBorder="1"/>
    <xf numFmtId="0" fontId="11" fillId="0" borderId="53" xfId="0" applyFont="1" applyFill="1" applyBorder="1" applyAlignment="1">
      <alignment horizontal="left" vertical="center"/>
    </xf>
    <xf numFmtId="0" fontId="10" fillId="0" borderId="2" xfId="0" applyFont="1" applyFill="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vertical="center" wrapText="1"/>
    </xf>
    <xf numFmtId="0" fontId="2" fillId="0" borderId="42" xfId="0" applyFont="1" applyBorder="1" applyAlignment="1">
      <alignment horizontal="center" vertical="center"/>
    </xf>
    <xf numFmtId="0" fontId="10" fillId="0" borderId="54" xfId="0" applyFont="1" applyFill="1" applyBorder="1" applyAlignment="1">
      <alignment horizontal="center"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xf>
    <xf numFmtId="0" fontId="11" fillId="0" borderId="40"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8" fillId="0" borderId="54" xfId="0" applyFont="1" applyFill="1" applyBorder="1" applyAlignment="1">
      <alignment horizontal="center" wrapText="1"/>
    </xf>
    <xf numFmtId="0" fontId="8" fillId="0" borderId="2" xfId="0" applyFont="1" applyFill="1" applyBorder="1" applyAlignment="1">
      <alignment horizontal="center" wrapText="1"/>
    </xf>
    <xf numFmtId="2" fontId="6" fillId="0" borderId="50" xfId="0" applyNumberFormat="1" applyFont="1" applyFill="1" applyBorder="1" applyAlignment="1">
      <alignment horizontal="center" vertical="center"/>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11" fillId="0" borderId="56" xfId="0" applyFont="1" applyFill="1" applyBorder="1" applyAlignment="1">
      <alignment horizontal="center"/>
    </xf>
    <xf numFmtId="0" fontId="11" fillId="0" borderId="57" xfId="0" applyFont="1" applyFill="1" applyBorder="1" applyAlignment="1">
      <alignment horizontal="center"/>
    </xf>
    <xf numFmtId="0" fontId="11" fillId="0" borderId="58" xfId="0" applyFont="1" applyFill="1" applyBorder="1" applyAlignment="1">
      <alignment horizont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6" fillId="0" borderId="53" xfId="0" applyNumberFormat="1" applyFont="1" applyFill="1" applyBorder="1" applyAlignment="1">
      <alignment horizontal="center"/>
    </xf>
    <xf numFmtId="0" fontId="1" fillId="0" borderId="3" xfId="0" applyFont="1" applyFill="1" applyBorder="1" applyAlignment="1">
      <alignment horizontal="center"/>
    </xf>
    <xf numFmtId="0" fontId="8" fillId="0" borderId="40" xfId="0" applyFont="1" applyFill="1" applyBorder="1" applyAlignment="1">
      <alignment horizontal="center" vertical="center" wrapText="1"/>
    </xf>
    <xf numFmtId="0" fontId="1" fillId="0" borderId="40" xfId="0" applyFont="1" applyFill="1" applyBorder="1" applyAlignment="1">
      <alignment horizontal="center"/>
    </xf>
    <xf numFmtId="2" fontId="6" fillId="0" borderId="50" xfId="0" applyNumberFormat="1" applyFont="1" applyFill="1" applyBorder="1" applyAlignment="1">
      <alignment horizontal="center"/>
    </xf>
    <xf numFmtId="0" fontId="1" fillId="0" borderId="10" xfId="0" applyFont="1" applyFill="1" applyBorder="1" applyAlignment="1">
      <alignment horizontal="center"/>
    </xf>
    <xf numFmtId="2" fontId="6" fillId="0" borderId="5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42"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Fill="1" applyBorder="1" applyAlignment="1">
      <alignment horizontal="center" vertical="center" wrapText="1"/>
    </xf>
    <xf numFmtId="0" fontId="13" fillId="0" borderId="4" xfId="0" applyFont="1" applyFill="1" applyBorder="1" applyAlignment="1">
      <alignment horizontal="center" vertical="center" wrapText="1"/>
    </xf>
    <xf numFmtId="2" fontId="13" fillId="0" borderId="46" xfId="0" applyNumberFormat="1" applyFont="1" applyFill="1" applyBorder="1" applyAlignment="1">
      <alignment horizontal="center" vertical="center"/>
    </xf>
    <xf numFmtId="2" fontId="13" fillId="0" borderId="44" xfId="0" applyNumberFormat="1" applyFont="1" applyFill="1" applyBorder="1" applyAlignment="1">
      <alignment horizontal="center" vertical="center"/>
    </xf>
    <xf numFmtId="2" fontId="13" fillId="0" borderId="45" xfId="0" applyNumberFormat="1" applyFont="1" applyFill="1" applyBorder="1" applyAlignment="1">
      <alignment horizontal="center" vertical="center"/>
    </xf>
    <xf numFmtId="164" fontId="0" fillId="0" borderId="0" xfId="0" applyNumberFormat="1"/>
    <xf numFmtId="1" fontId="9" fillId="3" borderId="2" xfId="0" applyNumberFormat="1" applyFont="1" applyFill="1" applyBorder="1" applyAlignment="1">
      <alignment horizontal="center" vertical="center"/>
    </xf>
    <xf numFmtId="0" fontId="6" fillId="0" borderId="0" xfId="0" applyFont="1" applyBorder="1" applyAlignment="1">
      <alignment horizontal="justify" vertical="center"/>
    </xf>
    <xf numFmtId="0" fontId="4" fillId="0" borderId="0" xfId="0" applyFont="1" applyAlignment="1">
      <alignment horizontal="left" vertical="center" wrapText="1"/>
    </xf>
    <xf numFmtId="0" fontId="0" fillId="0" borderId="0" xfId="0" applyAlignment="1">
      <alignment wrapText="1"/>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43"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2" fillId="0" borderId="0" xfId="0" applyFont="1" applyAlignment="1">
      <alignment horizontal="center" wrapText="1"/>
    </xf>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8" fillId="0" borderId="16" xfId="0" applyFont="1"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10" fillId="0" borderId="5" xfId="0" applyFont="1" applyBorder="1" applyAlignment="1">
      <alignment horizontal="center" vertical="center"/>
    </xf>
    <xf numFmtId="0" fontId="10" fillId="0" borderId="52"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10" fillId="0" borderId="41" xfId="0" applyFont="1" applyBorder="1" applyAlignment="1">
      <alignment horizontal="center" vertical="center"/>
    </xf>
    <xf numFmtId="0" fontId="0" fillId="0" borderId="42" xfId="0"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0" fillId="0" borderId="49" xfId="0" applyBorder="1" applyAlignment="1">
      <alignment horizontal="center" vertical="center"/>
    </xf>
    <xf numFmtId="0" fontId="0" fillId="0" borderId="7" xfId="0" applyBorder="1" applyAlignment="1">
      <alignment horizontal="center" vertical="center"/>
    </xf>
    <xf numFmtId="0" fontId="10" fillId="0" borderId="49"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62" zoomScale="110" zoomScaleNormal="100" zoomScaleSheetLayoutView="110" workbookViewId="0">
      <selection activeCell="M75" sqref="M75"/>
    </sheetView>
  </sheetViews>
  <sheetFormatPr defaultRowHeight="12.75" x14ac:dyDescent="0.2"/>
  <cols>
    <col min="2" max="2" width="0.85546875" customWidth="1"/>
    <col min="3" max="3" width="6.42578125" customWidth="1"/>
    <col min="4" max="4" width="31.5703125" customWidth="1"/>
    <col min="5" max="5" width="19.5703125" style="52" customWidth="1"/>
    <col min="8" max="8" width="9.85546875" customWidth="1"/>
    <col min="9" max="9" width="11.5703125" customWidth="1"/>
    <col min="10" max="10" width="12" bestFit="1" customWidth="1"/>
    <col min="12" max="12" width="0.85546875" customWidth="1"/>
    <col min="14" max="14" width="18.5703125" customWidth="1"/>
    <col min="15" max="15" width="15.42578125" customWidth="1"/>
    <col min="18" max="18" width="9.85546875" customWidth="1"/>
    <col min="19" max="19" width="11" customWidth="1"/>
  </cols>
  <sheetData>
    <row r="1" spans="1:20" ht="21" thickBot="1" x14ac:dyDescent="0.25">
      <c r="C1" s="274" t="s">
        <v>45</v>
      </c>
      <c r="D1" s="275"/>
      <c r="E1" s="275"/>
      <c r="F1" s="275"/>
      <c r="G1" s="275"/>
      <c r="H1" s="276"/>
    </row>
    <row r="2" spans="1:20" ht="39" customHeight="1" thickBot="1" x14ac:dyDescent="0.25">
      <c r="A2" s="20" t="s">
        <v>1</v>
      </c>
      <c r="C2" s="5" t="s">
        <v>10</v>
      </c>
      <c r="D2" s="5" t="s">
        <v>0</v>
      </c>
      <c r="E2" s="167" t="s">
        <v>2</v>
      </c>
      <c r="F2" s="168" t="s">
        <v>3</v>
      </c>
      <c r="G2" s="5" t="s">
        <v>4</v>
      </c>
      <c r="H2" s="1" t="s">
        <v>5</v>
      </c>
      <c r="I2" s="193" t="s">
        <v>76</v>
      </c>
      <c r="P2" s="277"/>
      <c r="Q2" s="277"/>
    </row>
    <row r="3" spans="1:20" ht="15.75" thickBot="1" x14ac:dyDescent="0.25">
      <c r="A3" s="36">
        <f t="shared" ref="A3:A34" si="0">RANK(I3,$I$3:$I$72,1)</f>
        <v>1</v>
      </c>
      <c r="C3" s="7">
        <v>16</v>
      </c>
      <c r="D3" s="151" t="str">
        <f>IF(přihlášky!$F$32="X",přihlášky!$E$32,přihlášky!$H$32)</f>
        <v>Švehla Radim</v>
      </c>
      <c r="E3" s="118" t="str">
        <f>Startovky!E19</f>
        <v>ÚO Jindřichův Hradec</v>
      </c>
      <c r="F3" s="84">
        <v>15.59</v>
      </c>
      <c r="G3" s="173">
        <v>15.39</v>
      </c>
      <c r="H3" s="163">
        <f t="shared" ref="H3:H34" si="1">IF(AND(F3=0,G3=0),"diskval.",IF(AND(F3&gt;0,G3&gt;0),MIN(F3:G3),IF(F3&gt;0,F3,G3)))</f>
        <v>15.39</v>
      </c>
      <c r="I3">
        <f t="shared" ref="I3:I34" si="2">IF(F3+G3=0,1000,H3+((IF(F3&gt;0,F3,100)+IF(G3&gt;0,G3,100))/100000))</f>
        <v>15.390309800000001</v>
      </c>
      <c r="K3" s="9"/>
      <c r="M3" s="268" t="str">
        <f>přihlášky!$C$7</f>
        <v>ÚO České Budějovice</v>
      </c>
      <c r="N3" s="269"/>
      <c r="O3" s="269"/>
      <c r="P3" s="269"/>
      <c r="Q3" s="270"/>
    </row>
    <row r="4" spans="1:20" ht="12.75" customHeight="1" thickBot="1" x14ac:dyDescent="0.25">
      <c r="A4" s="36">
        <f t="shared" si="0"/>
        <v>2</v>
      </c>
      <c r="C4" s="161">
        <v>27</v>
      </c>
      <c r="D4" s="169" t="str">
        <f>IF(přihlášky!$F$85="X",přihlášky!$E$85,přihlášky!$H$85)</f>
        <v>Pěnča Ivan</v>
      </c>
      <c r="E4" s="119" t="str">
        <f>Startovky!E30</f>
        <v>ÚO Strakonice</v>
      </c>
      <c r="F4" s="3">
        <v>15.65</v>
      </c>
      <c r="G4" s="174">
        <v>15.54</v>
      </c>
      <c r="H4" s="164">
        <f t="shared" si="1"/>
        <v>15.54</v>
      </c>
      <c r="I4">
        <f t="shared" si="2"/>
        <v>15.540311899999999</v>
      </c>
      <c r="J4" s="271">
        <v>1</v>
      </c>
      <c r="K4" s="36"/>
      <c r="M4" s="161">
        <v>29</v>
      </c>
      <c r="N4" s="169" t="str">
        <f>IF(přihlášky!$F$21="X",přihlášky!$E$21,přihlášky!$H$21)</f>
        <v>Ježek Jan</v>
      </c>
      <c r="O4" s="119" t="s">
        <v>83</v>
      </c>
      <c r="P4" s="3">
        <v>15.67</v>
      </c>
      <c r="Q4" s="174"/>
      <c r="R4" s="164">
        <f>IF(AND(P4=0,Q4=0),"diskval.",IF(AND(P4&gt;0,Q4&gt;0),MIN(P4:Q4),IF(P4&gt;0,P4,Q4)))</f>
        <v>15.67</v>
      </c>
    </row>
    <row r="5" spans="1:20" ht="15.75" thickBot="1" x14ac:dyDescent="0.25">
      <c r="A5" s="36">
        <f t="shared" si="0"/>
        <v>3</v>
      </c>
      <c r="C5" s="161">
        <v>29</v>
      </c>
      <c r="D5" s="169" t="str">
        <f>IF(přihlášky!$F$21="X",přihlášky!$E$21,přihlášky!$H$21)</f>
        <v>Ježek Jan</v>
      </c>
      <c r="E5" s="119" t="str">
        <f>Startovky!E32</f>
        <v>ÚO České Budějovice</v>
      </c>
      <c r="F5" s="3">
        <v>15.67</v>
      </c>
      <c r="G5" s="174"/>
      <c r="H5" s="164">
        <f t="shared" si="1"/>
        <v>15.67</v>
      </c>
      <c r="I5">
        <f t="shared" si="2"/>
        <v>15.671156699999999</v>
      </c>
      <c r="J5" s="272"/>
      <c r="K5" s="37"/>
      <c r="M5" s="161">
        <v>36</v>
      </c>
      <c r="N5" s="169" t="str">
        <f>IF(přihlášky!$F$22="X",přihlášky!$E$22,přihlášky!$H$22)</f>
        <v>Hájek David</v>
      </c>
      <c r="O5" s="119" t="s">
        <v>83</v>
      </c>
      <c r="P5" s="3">
        <v>17.7</v>
      </c>
      <c r="Q5" s="174">
        <v>16.16</v>
      </c>
      <c r="R5" s="164">
        <f>IF(AND(P5=0,Q5=0),"diskval.",IF(AND(P5&gt;0,Q5&gt;0),MIN(P5:Q5),IF(P5&gt;0,P5,Q5)))</f>
        <v>16.16</v>
      </c>
    </row>
    <row r="6" spans="1:20" ht="12.75" customHeight="1" thickBot="1" x14ac:dyDescent="0.25">
      <c r="A6" s="36">
        <f t="shared" si="0"/>
        <v>4</v>
      </c>
      <c r="C6" s="161">
        <v>9</v>
      </c>
      <c r="D6" s="169" t="str">
        <f>IF(přihlášky!$F$31="X",přihlášky!$E$31,přihlášky!$H$31)</f>
        <v>Doktor Michal</v>
      </c>
      <c r="E6" s="119" t="str">
        <f>Startovky!E12</f>
        <v>ÚO Jindřichův Hradec</v>
      </c>
      <c r="F6" s="3">
        <v>16.489999999999998</v>
      </c>
      <c r="G6" s="174">
        <v>16.09</v>
      </c>
      <c r="H6" s="164">
        <f t="shared" si="1"/>
        <v>16.09</v>
      </c>
      <c r="I6">
        <f t="shared" si="2"/>
        <v>16.090325799999999</v>
      </c>
      <c r="J6" s="272"/>
      <c r="K6" s="37"/>
      <c r="M6" s="37">
        <v>50</v>
      </c>
      <c r="N6" s="93" t="s">
        <v>104</v>
      </c>
      <c r="O6" s="119" t="s">
        <v>83</v>
      </c>
      <c r="P6" s="3">
        <v>18.97</v>
      </c>
      <c r="Q6" s="88">
        <v>17.989999999999998</v>
      </c>
      <c r="R6" s="86">
        <v>17.989999999999998</v>
      </c>
    </row>
    <row r="7" spans="1:20" ht="12.75" customHeight="1" thickBot="1" x14ac:dyDescent="0.25">
      <c r="A7" s="36">
        <f t="shared" si="0"/>
        <v>5</v>
      </c>
      <c r="C7" s="161">
        <v>36</v>
      </c>
      <c r="D7" s="169" t="str">
        <f>IF(přihlášky!$F$22="X",přihlášky!$E$22,přihlášky!$H$22)</f>
        <v>Hájek David</v>
      </c>
      <c r="E7" s="119" t="str">
        <f>Startovky!E39</f>
        <v>ÚO České Budějovice</v>
      </c>
      <c r="F7" s="3">
        <v>17.7</v>
      </c>
      <c r="G7" s="174">
        <v>16.16</v>
      </c>
      <c r="H7" s="164">
        <f t="shared" si="1"/>
        <v>16.16</v>
      </c>
      <c r="I7">
        <f t="shared" si="2"/>
        <v>16.160338599999999</v>
      </c>
      <c r="J7" s="272"/>
      <c r="K7" s="37"/>
      <c r="M7" s="37">
        <v>15</v>
      </c>
      <c r="N7" s="92" t="s">
        <v>103</v>
      </c>
      <c r="O7" s="119" t="s">
        <v>83</v>
      </c>
      <c r="P7" s="3">
        <v>20.04</v>
      </c>
      <c r="Q7" s="88">
        <v>18.16</v>
      </c>
      <c r="R7" s="86">
        <v>18.16</v>
      </c>
    </row>
    <row r="8" spans="1:20" ht="15.75" thickBot="1" x14ac:dyDescent="0.25">
      <c r="A8" s="36">
        <f t="shared" si="0"/>
        <v>6</v>
      </c>
      <c r="C8" s="161">
        <v>2</v>
      </c>
      <c r="D8" s="169" t="str">
        <f>IF(přihlášky!$F$30="X",přihlášky!$E$30,přihlášky!$H$30)</f>
        <v>Šmíd Stanislav</v>
      </c>
      <c r="E8" s="119" t="str">
        <f>Startovky!E5</f>
        <v>ÚO Jindřichův Hradec</v>
      </c>
      <c r="F8" s="3">
        <v>17.559999999999999</v>
      </c>
      <c r="G8" s="174">
        <v>16.41</v>
      </c>
      <c r="H8" s="164">
        <f t="shared" si="1"/>
        <v>16.41</v>
      </c>
      <c r="I8">
        <f t="shared" si="2"/>
        <v>16.410339700000002</v>
      </c>
      <c r="J8" s="272"/>
      <c r="K8" s="37"/>
      <c r="M8" s="37">
        <v>22</v>
      </c>
      <c r="N8" s="91" t="s">
        <v>84</v>
      </c>
      <c r="O8" s="119" t="s">
        <v>83</v>
      </c>
      <c r="P8" s="3">
        <v>18.170000000000002</v>
      </c>
      <c r="Q8" s="88">
        <v>19.63</v>
      </c>
      <c r="R8" s="86">
        <v>18.170000000000002</v>
      </c>
    </row>
    <row r="9" spans="1:20" ht="13.5" customHeight="1" thickBot="1" x14ac:dyDescent="0.25">
      <c r="A9" s="36">
        <f t="shared" si="0"/>
        <v>7</v>
      </c>
      <c r="C9" s="161">
        <v>23</v>
      </c>
      <c r="D9" s="169" t="str">
        <f>IF(přihlášky!$F$33="X",přihlášky!$E$33,přihlášky!$H$33)</f>
        <v>Janů Pavel</v>
      </c>
      <c r="E9" s="119" t="str">
        <f>Startovky!E26</f>
        <v>ÚO Jindřichův Hradec</v>
      </c>
      <c r="F9" s="3">
        <v>17.89</v>
      </c>
      <c r="G9" s="174">
        <v>17.16</v>
      </c>
      <c r="H9" s="164">
        <f t="shared" si="1"/>
        <v>17.16</v>
      </c>
      <c r="I9">
        <f t="shared" si="2"/>
        <v>17.1603505</v>
      </c>
      <c r="J9" s="273"/>
      <c r="K9" s="38"/>
      <c r="M9" s="37">
        <v>43</v>
      </c>
      <c r="N9" s="91" t="s">
        <v>70</v>
      </c>
      <c r="O9" s="119" t="s">
        <v>83</v>
      </c>
      <c r="P9" s="3">
        <v>21.68</v>
      </c>
      <c r="Q9" s="88">
        <v>18.79</v>
      </c>
      <c r="R9" s="86">
        <v>18.79</v>
      </c>
      <c r="T9" s="52" t="s">
        <v>75</v>
      </c>
    </row>
    <row r="10" spans="1:20" ht="15.75" thickBot="1" x14ac:dyDescent="0.25">
      <c r="A10" s="36">
        <f t="shared" si="0"/>
        <v>8</v>
      </c>
      <c r="C10" s="161">
        <v>44</v>
      </c>
      <c r="D10" s="170" t="str">
        <f>IF(přihlášky!$F$36="X",přihlášky!$E$36,přihlášky!$H$36)</f>
        <v>Kučera Jan</v>
      </c>
      <c r="E10" s="119" t="str">
        <f>Startovky!E50</f>
        <v>ÚO Jindřichův Hradec</v>
      </c>
      <c r="F10" s="3">
        <v>17.41</v>
      </c>
      <c r="G10" s="174"/>
      <c r="H10" s="164">
        <f t="shared" si="1"/>
        <v>17.41</v>
      </c>
      <c r="I10">
        <f t="shared" si="2"/>
        <v>17.4111741</v>
      </c>
      <c r="J10" s="13" t="s">
        <v>27</v>
      </c>
      <c r="K10" s="94">
        <f>RANK(T10,T10:T16,1)</f>
        <v>2</v>
      </c>
      <c r="R10" s="50">
        <f>SUM(R4:R9)</f>
        <v>104.94</v>
      </c>
      <c r="S10" s="51" t="s">
        <v>35</v>
      </c>
      <c r="T10" s="192">
        <f>R10</f>
        <v>104.94</v>
      </c>
    </row>
    <row r="11" spans="1:20" ht="15.75" thickBot="1" x14ac:dyDescent="0.25">
      <c r="A11" s="36">
        <f t="shared" si="0"/>
        <v>9</v>
      </c>
      <c r="C11" s="161">
        <v>55</v>
      </c>
      <c r="D11" s="170" t="str">
        <f>IF(přihlášky!$F$89="X",přihlášky!$E$89,přihlášky!$H$89)</f>
        <v>Černovský Michal</v>
      </c>
      <c r="E11" s="119" t="str">
        <f>Startovky!E61</f>
        <v>ÚO Strakonice</v>
      </c>
      <c r="F11" s="3">
        <v>18.29</v>
      </c>
      <c r="G11" s="174">
        <v>17.77</v>
      </c>
      <c r="H11" s="164">
        <f t="shared" si="1"/>
        <v>17.77</v>
      </c>
      <c r="I11">
        <f t="shared" si="2"/>
        <v>17.7703606</v>
      </c>
      <c r="T11" s="192">
        <f>R19</f>
        <v>102.21</v>
      </c>
    </row>
    <row r="12" spans="1:20" ht="15.75" thickBot="1" x14ac:dyDescent="0.25">
      <c r="A12" s="36">
        <f t="shared" si="0"/>
        <v>10</v>
      </c>
      <c r="C12" s="161">
        <v>50</v>
      </c>
      <c r="D12" s="170" t="str">
        <f>IF(přihlášky!$F$24="X",přihlášky!$E$24,přihlášky!$H$24)</f>
        <v xml:space="preserve">Malík Jan </v>
      </c>
      <c r="E12" s="119" t="str">
        <f>Startovky!E56</f>
        <v>ÚO České Budějovice</v>
      </c>
      <c r="F12" s="3">
        <v>18.97</v>
      </c>
      <c r="G12" s="174">
        <v>17.989999999999998</v>
      </c>
      <c r="H12" s="164">
        <f t="shared" si="1"/>
        <v>17.989999999999998</v>
      </c>
      <c r="I12">
        <f t="shared" si="2"/>
        <v>17.990369599999998</v>
      </c>
      <c r="K12" s="9"/>
      <c r="M12" s="268" t="str">
        <f>přihlášky!$C$8</f>
        <v>ÚO Jindřichův Hradec</v>
      </c>
      <c r="N12" s="269"/>
      <c r="O12" s="269"/>
      <c r="P12" s="269"/>
      <c r="Q12" s="270"/>
      <c r="T12" s="192">
        <f>R28</f>
        <v>131.19999999999999</v>
      </c>
    </row>
    <row r="13" spans="1:20" ht="15.75" thickBot="1" x14ac:dyDescent="0.25">
      <c r="A13" s="36">
        <f t="shared" si="0"/>
        <v>11</v>
      </c>
      <c r="C13" s="161">
        <v>15</v>
      </c>
      <c r="D13" s="169" t="str">
        <f>IF(přihlášky!$F$19="X",přihlášky!$E$19,přihlášky!$H$19)</f>
        <v>Čada Milan</v>
      </c>
      <c r="E13" s="119" t="str">
        <f>Startovky!E18</f>
        <v>ÚO České Budějovice</v>
      </c>
      <c r="F13" s="3">
        <v>20.04</v>
      </c>
      <c r="G13" s="174">
        <v>18.16</v>
      </c>
      <c r="H13" s="164">
        <f t="shared" si="1"/>
        <v>18.16</v>
      </c>
      <c r="I13">
        <f t="shared" si="2"/>
        <v>18.160381999999998</v>
      </c>
      <c r="J13" s="271">
        <v>2</v>
      </c>
      <c r="K13" s="36"/>
      <c r="M13" s="7">
        <v>16</v>
      </c>
      <c r="N13" s="151" t="str">
        <f>IF(přihlášky!$F$32="X",přihlášky!$E$32,přihlášky!$H$32)</f>
        <v>Švehla Radim</v>
      </c>
      <c r="O13" s="119" t="s">
        <v>67</v>
      </c>
      <c r="P13" s="84">
        <v>15.59</v>
      </c>
      <c r="Q13" s="173">
        <v>15.39</v>
      </c>
      <c r="R13" s="163">
        <f>IF(AND(P13=0,Q13=0),"diskval.",IF(AND(P13&gt;0,Q13&gt;0),MIN(P13:Q13),IF(P13&gt;0,P13,Q13)))</f>
        <v>15.39</v>
      </c>
      <c r="T13" s="192">
        <f>R37</f>
        <v>142.28</v>
      </c>
    </row>
    <row r="14" spans="1:20" ht="15.75" thickBot="1" x14ac:dyDescent="0.25">
      <c r="A14" s="36">
        <f t="shared" si="0"/>
        <v>12</v>
      </c>
      <c r="C14" s="161">
        <v>22</v>
      </c>
      <c r="D14" s="169" t="str">
        <f>IF(přihlášky!$F$20="X",přihlášky!$E$20,přihlášky!$H$20)</f>
        <v>Měřička Michal</v>
      </c>
      <c r="E14" s="119" t="str">
        <f>Startovky!E25</f>
        <v>ÚO České Budějovice</v>
      </c>
      <c r="F14" s="3">
        <v>18.170000000000002</v>
      </c>
      <c r="G14" s="174">
        <v>19.63</v>
      </c>
      <c r="H14" s="164">
        <f t="shared" si="1"/>
        <v>18.170000000000002</v>
      </c>
      <c r="I14">
        <f t="shared" si="2"/>
        <v>18.170378000000003</v>
      </c>
      <c r="J14" s="272"/>
      <c r="K14" s="37"/>
      <c r="M14" s="161">
        <v>9</v>
      </c>
      <c r="N14" s="169" t="str">
        <f>IF(přihlášky!$F$31="X",přihlášky!$E$31,přihlášky!$H$31)</f>
        <v>Doktor Michal</v>
      </c>
      <c r="O14" s="119" t="s">
        <v>67</v>
      </c>
      <c r="P14" s="3">
        <v>16.489999999999998</v>
      </c>
      <c r="Q14" s="174">
        <v>16.09</v>
      </c>
      <c r="R14" s="164">
        <f>IF(AND(P14=0,Q14=0),"diskval.",IF(AND(P14&gt;0,Q14&gt;0),MIN(P14:Q14),IF(P14&gt;0,P14,Q14)))</f>
        <v>16.09</v>
      </c>
      <c r="T14" s="192">
        <f>R46</f>
        <v>129.57</v>
      </c>
    </row>
    <row r="15" spans="1:20" ht="15.75" thickBot="1" x14ac:dyDescent="0.25">
      <c r="A15" s="36">
        <f t="shared" si="0"/>
        <v>13</v>
      </c>
      <c r="C15" s="161">
        <v>6</v>
      </c>
      <c r="D15" s="169" t="str">
        <f>IF(přihlášky!$F$82="X",přihlášky!$E$82,přihlášky!$H$82)</f>
        <v>Vaňač Aleš</v>
      </c>
      <c r="E15" s="119" t="str">
        <f>Startovky!E9</f>
        <v>ÚO Strakonice</v>
      </c>
      <c r="F15" s="3">
        <v>20.260000000000002</v>
      </c>
      <c r="G15" s="174">
        <v>18.47</v>
      </c>
      <c r="H15" s="164">
        <f t="shared" si="1"/>
        <v>18.47</v>
      </c>
      <c r="I15">
        <f t="shared" si="2"/>
        <v>18.470387299999999</v>
      </c>
      <c r="J15" s="272"/>
      <c r="K15" s="37"/>
      <c r="M15" s="37">
        <v>2</v>
      </c>
      <c r="N15" s="91" t="s">
        <v>95</v>
      </c>
      <c r="O15" s="119" t="s">
        <v>67</v>
      </c>
      <c r="P15" s="3">
        <v>17.559999999999999</v>
      </c>
      <c r="Q15" s="88">
        <v>16.41</v>
      </c>
      <c r="R15" s="86">
        <v>16.41</v>
      </c>
      <c r="T15" s="192">
        <f>R55</f>
        <v>113.54999999999998</v>
      </c>
    </row>
    <row r="16" spans="1:20" ht="15.75" thickBot="1" x14ac:dyDescent="0.25">
      <c r="A16" s="36">
        <f t="shared" si="0"/>
        <v>14</v>
      </c>
      <c r="C16" s="161">
        <v>43</v>
      </c>
      <c r="D16" s="170" t="str">
        <f>IF(přihlášky!$F$23="X",přihlášky!$E$23,přihlášky!$H$23)</f>
        <v>Klimeš Miroslav</v>
      </c>
      <c r="E16" s="119" t="str">
        <f>Startovky!E49</f>
        <v>ÚO České Budějovice</v>
      </c>
      <c r="F16" s="3">
        <v>21.68</v>
      </c>
      <c r="G16" s="174">
        <v>18.79</v>
      </c>
      <c r="H16" s="164">
        <f t="shared" si="1"/>
        <v>18.79</v>
      </c>
      <c r="I16">
        <f t="shared" si="2"/>
        <v>18.7904047</v>
      </c>
      <c r="J16" s="272"/>
      <c r="K16" s="37"/>
      <c r="M16" s="37">
        <v>23</v>
      </c>
      <c r="N16" s="91" t="s">
        <v>96</v>
      </c>
      <c r="O16" s="119" t="s">
        <v>67</v>
      </c>
      <c r="P16" s="3">
        <v>17.89</v>
      </c>
      <c r="Q16" s="88">
        <v>17.16</v>
      </c>
      <c r="R16" s="86">
        <v>17.16</v>
      </c>
      <c r="T16" s="192">
        <f>R64</f>
        <v>132.54</v>
      </c>
    </row>
    <row r="17" spans="1:19" ht="15.75" thickBot="1" x14ac:dyDescent="0.25">
      <c r="A17" s="36">
        <f t="shared" si="0"/>
        <v>15</v>
      </c>
      <c r="C17" s="161">
        <v>32</v>
      </c>
      <c r="D17" s="169" t="str">
        <f>IF(přihlášky!$F$60="X",přihlášky!$E$60,přihlášky!$H$60)</f>
        <v>Klein Adolf</v>
      </c>
      <c r="E17" s="119" t="str">
        <f>Startovky!E35</f>
        <v>ÚO Český Krumlov</v>
      </c>
      <c r="F17" s="3">
        <v>18.82</v>
      </c>
      <c r="G17" s="174">
        <v>20.52</v>
      </c>
      <c r="H17" s="164">
        <f t="shared" si="1"/>
        <v>18.82</v>
      </c>
      <c r="I17">
        <f t="shared" si="2"/>
        <v>18.8203934</v>
      </c>
      <c r="J17" s="272"/>
      <c r="K17" s="37"/>
      <c r="M17" s="37">
        <v>44</v>
      </c>
      <c r="N17" s="91" t="s">
        <v>101</v>
      </c>
      <c r="O17" s="119" t="s">
        <v>67</v>
      </c>
      <c r="P17" s="3">
        <v>17.41</v>
      </c>
      <c r="Q17" s="88"/>
      <c r="R17" s="86">
        <v>17.41</v>
      </c>
    </row>
    <row r="18" spans="1:19" ht="15.75" thickBot="1" x14ac:dyDescent="0.25">
      <c r="A18" s="36">
        <f t="shared" si="0"/>
        <v>16</v>
      </c>
      <c r="C18" s="161">
        <v>10</v>
      </c>
      <c r="D18" s="169" t="str">
        <f>IF(přihlášky!$F$44="X",přihlášky!$E$44,přihlášky!$H$44)</f>
        <v>Trantina Karel</v>
      </c>
      <c r="E18" s="119" t="str">
        <f>Startovky!E13</f>
        <v>ÚO Písek</v>
      </c>
      <c r="F18" s="3">
        <v>19.510000000000002</v>
      </c>
      <c r="G18" s="174">
        <v>19.59</v>
      </c>
      <c r="H18" s="164">
        <f t="shared" si="1"/>
        <v>19.510000000000002</v>
      </c>
      <c r="I18">
        <f t="shared" si="2"/>
        <v>19.510391000000002</v>
      </c>
      <c r="J18" s="273"/>
      <c r="K18" s="37"/>
      <c r="M18" s="37">
        <v>51</v>
      </c>
      <c r="N18" s="91" t="s">
        <v>105</v>
      </c>
      <c r="O18" s="119" t="s">
        <v>67</v>
      </c>
      <c r="P18" s="3">
        <v>22.1</v>
      </c>
      <c r="Q18" s="88">
        <v>19.75</v>
      </c>
      <c r="R18" s="86">
        <v>19.75</v>
      </c>
    </row>
    <row r="19" spans="1:19" ht="15.75" thickBot="1" x14ac:dyDescent="0.25">
      <c r="A19" s="36">
        <f t="shared" si="0"/>
        <v>17</v>
      </c>
      <c r="C19" s="161">
        <v>26</v>
      </c>
      <c r="D19" s="169" t="str">
        <f>IF(přihlášky!$F$72="X",přihlášky!$E$72,přihlášky!$H$72)</f>
        <v>Rosa Petr</v>
      </c>
      <c r="E19" s="119" t="str">
        <f>Startovky!E29</f>
        <v>ÚO Prachatice</v>
      </c>
      <c r="F19" s="3">
        <v>20.45</v>
      </c>
      <c r="G19" s="174">
        <v>19.649999999999999</v>
      </c>
      <c r="H19" s="164">
        <f t="shared" si="1"/>
        <v>19.649999999999999</v>
      </c>
      <c r="I19">
        <f t="shared" si="2"/>
        <v>19.650400999999999</v>
      </c>
      <c r="J19" s="13" t="s">
        <v>27</v>
      </c>
      <c r="K19" s="94">
        <f>RANK(T11,T10:T16,1)</f>
        <v>1</v>
      </c>
      <c r="R19" s="87">
        <f>SUM(R13:R18)</f>
        <v>102.21</v>
      </c>
      <c r="S19" s="51" t="s">
        <v>35</v>
      </c>
    </row>
    <row r="20" spans="1:19" ht="15.75" thickBot="1" x14ac:dyDescent="0.25">
      <c r="A20" s="36">
        <f t="shared" si="0"/>
        <v>18</v>
      </c>
      <c r="C20" s="161">
        <v>51</v>
      </c>
      <c r="D20" s="170" t="str">
        <f>IF(přihlášky!$F$37="X",přihlášky!$E$37,přihlášky!$H$37)</f>
        <v>Bašta Vojtěch</v>
      </c>
      <c r="E20" s="119" t="str">
        <f>Startovky!E57</f>
        <v>ÚO Jindřichův Hradec</v>
      </c>
      <c r="F20" s="3">
        <v>22.1</v>
      </c>
      <c r="G20" s="174">
        <v>19.75</v>
      </c>
      <c r="H20" s="164">
        <f t="shared" si="1"/>
        <v>19.75</v>
      </c>
      <c r="I20">
        <f t="shared" si="2"/>
        <v>19.750418499999999</v>
      </c>
    </row>
    <row r="21" spans="1:19" ht="15.75" thickBot="1" x14ac:dyDescent="0.25">
      <c r="A21" s="36">
        <f t="shared" si="0"/>
        <v>19</v>
      </c>
      <c r="C21" s="161">
        <v>46</v>
      </c>
      <c r="D21" s="170" t="str">
        <f>IF(přihlášky!$F$62="X",přihlášky!$E$62,přihlášky!$H$62)</f>
        <v>Bartuška Jiří</v>
      </c>
      <c r="E21" s="119" t="str">
        <f>Startovky!E52</f>
        <v>ÚO Český Krumlov</v>
      </c>
      <c r="F21" s="3">
        <v>20.13</v>
      </c>
      <c r="G21" s="174">
        <v>20.52</v>
      </c>
      <c r="H21" s="164">
        <f t="shared" si="1"/>
        <v>20.13</v>
      </c>
      <c r="I21">
        <f t="shared" si="2"/>
        <v>20.130406499999999</v>
      </c>
      <c r="K21" s="9"/>
      <c r="M21" s="268" t="str">
        <f>přihlášky!$C$9</f>
        <v>ÚO Písek</v>
      </c>
      <c r="N21" s="269"/>
      <c r="O21" s="269"/>
      <c r="P21" s="269"/>
      <c r="Q21" s="270"/>
    </row>
    <row r="22" spans="1:19" ht="15.75" thickBot="1" x14ac:dyDescent="0.25">
      <c r="A22" s="36">
        <f t="shared" si="0"/>
        <v>20</v>
      </c>
      <c r="C22" s="161">
        <v>13</v>
      </c>
      <c r="D22" s="169" t="str">
        <f>IF(přihlášky!$F$83="X",přihlášky!$E$83,přihlášky!$H$83)</f>
        <v>Muchl Vladimír</v>
      </c>
      <c r="E22" s="119" t="str">
        <f>Startovky!E16</f>
        <v>ÚO Strakonice</v>
      </c>
      <c r="F22" s="3">
        <v>20.32</v>
      </c>
      <c r="G22" s="174">
        <v>20.8</v>
      </c>
      <c r="H22" s="164">
        <f t="shared" si="1"/>
        <v>20.32</v>
      </c>
      <c r="I22">
        <f t="shared" si="2"/>
        <v>20.320411199999999</v>
      </c>
      <c r="J22" s="271">
        <v>3</v>
      </c>
      <c r="K22" s="36"/>
      <c r="M22" s="7">
        <v>10</v>
      </c>
      <c r="N22" s="89" t="s">
        <v>122</v>
      </c>
      <c r="O22" s="14" t="s">
        <v>48</v>
      </c>
      <c r="P22" s="84">
        <v>19.510000000000002</v>
      </c>
      <c r="Q22" s="90">
        <v>19.59</v>
      </c>
      <c r="R22" s="85">
        <v>19.510000000000002</v>
      </c>
    </row>
    <row r="23" spans="1:19" ht="15.75" thickBot="1" x14ac:dyDescent="0.25">
      <c r="A23" s="36">
        <f t="shared" si="0"/>
        <v>21</v>
      </c>
      <c r="C23" s="161">
        <v>12</v>
      </c>
      <c r="D23" s="169" t="str">
        <f>IF(přihlášky!$F$70="X",přihlášky!$E$70,přihlášky!$H$70)</f>
        <v>Šustr Jiří</v>
      </c>
      <c r="E23" s="119" t="str">
        <f>Startovky!E15</f>
        <v>ÚO Prachatice</v>
      </c>
      <c r="F23" s="3"/>
      <c r="G23" s="174">
        <v>20.32</v>
      </c>
      <c r="H23" s="164">
        <f t="shared" si="1"/>
        <v>20.32</v>
      </c>
      <c r="I23">
        <f t="shared" si="2"/>
        <v>20.321203199999999</v>
      </c>
      <c r="J23" s="272"/>
      <c r="K23" s="37"/>
      <c r="M23" s="37">
        <v>45</v>
      </c>
      <c r="N23" s="91" t="s">
        <v>127</v>
      </c>
      <c r="O23" s="119" t="s">
        <v>48</v>
      </c>
      <c r="P23" s="3">
        <v>22.23</v>
      </c>
      <c r="Q23" s="88">
        <v>21.31</v>
      </c>
      <c r="R23" s="86">
        <v>21.31</v>
      </c>
    </row>
    <row r="24" spans="1:19" ht="15.75" thickBot="1" x14ac:dyDescent="0.25">
      <c r="A24" s="36">
        <f t="shared" si="0"/>
        <v>22</v>
      </c>
      <c r="C24" s="161">
        <v>34</v>
      </c>
      <c r="D24" s="169" t="str">
        <f>IF(přihlášky!$F$86="X",přihlášky!$E$86,přihlášky!$H$86)</f>
        <v>Kreuz Jakub</v>
      </c>
      <c r="E24" s="119" t="str">
        <f>Startovky!E37</f>
        <v>ÚO Strakonice</v>
      </c>
      <c r="F24" s="3">
        <v>23.72</v>
      </c>
      <c r="G24" s="174">
        <v>20.52</v>
      </c>
      <c r="H24" s="164">
        <f t="shared" si="1"/>
        <v>20.52</v>
      </c>
      <c r="I24">
        <f t="shared" si="2"/>
        <v>20.5204424</v>
      </c>
      <c r="J24" s="272"/>
      <c r="K24" s="37"/>
      <c r="M24" s="37">
        <v>24</v>
      </c>
      <c r="N24" s="92" t="s">
        <v>124</v>
      </c>
      <c r="O24" s="119" t="s">
        <v>48</v>
      </c>
      <c r="P24" s="3">
        <v>22.52</v>
      </c>
      <c r="Q24" s="88">
        <v>21.62</v>
      </c>
      <c r="R24" s="86">
        <v>21.62</v>
      </c>
    </row>
    <row r="25" spans="1:19" ht="15.75" thickBot="1" x14ac:dyDescent="0.25">
      <c r="A25" s="36">
        <f t="shared" si="0"/>
        <v>23</v>
      </c>
      <c r="C25" s="161">
        <v>5</v>
      </c>
      <c r="D25" s="169" t="str">
        <f>IF(přihlášky!$F$69="X",přihlášky!$E$69,přihlášky!$H$69)</f>
        <v>Cais Martin</v>
      </c>
      <c r="E25" s="119" t="str">
        <f>Startovky!E8</f>
        <v>ÚO Prachatice</v>
      </c>
      <c r="F25" s="3">
        <v>20.54</v>
      </c>
      <c r="G25" s="174"/>
      <c r="H25" s="164">
        <f t="shared" si="1"/>
        <v>20.54</v>
      </c>
      <c r="I25">
        <f t="shared" si="2"/>
        <v>20.541205399999999</v>
      </c>
      <c r="J25" s="272"/>
      <c r="K25" s="37"/>
      <c r="M25" s="37">
        <v>31</v>
      </c>
      <c r="N25" s="92" t="s">
        <v>125</v>
      </c>
      <c r="O25" s="119" t="s">
        <v>48</v>
      </c>
      <c r="P25" s="3">
        <v>26.13</v>
      </c>
      <c r="Q25" s="88">
        <v>22.66</v>
      </c>
      <c r="R25" s="86">
        <v>22.66</v>
      </c>
    </row>
    <row r="26" spans="1:19" ht="15.75" thickBot="1" x14ac:dyDescent="0.25">
      <c r="A26" s="36">
        <f t="shared" si="0"/>
        <v>24</v>
      </c>
      <c r="C26" s="161">
        <v>14</v>
      </c>
      <c r="D26" s="169" t="str">
        <f>IF(přihlášky!$F$96="X",přihlášky!$E$96,přihlášky!$H$96)</f>
        <v>Řezáč Milan</v>
      </c>
      <c r="E26" s="119" t="str">
        <f>Startovky!E17</f>
        <v>ÚO Tábor</v>
      </c>
      <c r="F26" s="3">
        <v>22.25</v>
      </c>
      <c r="G26" s="174">
        <v>20.75</v>
      </c>
      <c r="H26" s="164">
        <f t="shared" si="1"/>
        <v>20.75</v>
      </c>
      <c r="I26">
        <f t="shared" si="2"/>
        <v>20.750430000000001</v>
      </c>
      <c r="J26" s="272"/>
      <c r="K26" s="37"/>
      <c r="M26" s="37">
        <v>3</v>
      </c>
      <c r="N26" s="136" t="s">
        <v>121</v>
      </c>
      <c r="O26" s="119" t="s">
        <v>48</v>
      </c>
      <c r="P26" s="3">
        <v>24.4</v>
      </c>
      <c r="Q26" s="88">
        <v>22.86</v>
      </c>
      <c r="R26" s="86">
        <v>22.86</v>
      </c>
    </row>
    <row r="27" spans="1:19" ht="15.75" thickBot="1" x14ac:dyDescent="0.25">
      <c r="A27" s="36">
        <f t="shared" si="0"/>
        <v>25</v>
      </c>
      <c r="C27" s="161">
        <v>1</v>
      </c>
      <c r="D27" s="169" t="str">
        <f>IF(přihlášky!$F$17="X",přihlášky!$E$17,přihlášky!H17)</f>
        <v>Krygar Josef</v>
      </c>
      <c r="E27" s="119" t="str">
        <f>Startovky!E4</f>
        <v>ÚO České Budějovice</v>
      </c>
      <c r="F27" s="3">
        <v>20.8</v>
      </c>
      <c r="G27" s="174">
        <v>21.27</v>
      </c>
      <c r="H27" s="164">
        <f t="shared" si="1"/>
        <v>20.8</v>
      </c>
      <c r="I27">
        <f t="shared" si="2"/>
        <v>20.8004207</v>
      </c>
      <c r="J27" s="273"/>
      <c r="K27" s="38"/>
      <c r="M27" s="37">
        <v>38</v>
      </c>
      <c r="N27" s="91" t="s">
        <v>126</v>
      </c>
      <c r="O27" s="119" t="s">
        <v>48</v>
      </c>
      <c r="P27" s="3">
        <v>23.24</v>
      </c>
      <c r="Q27" s="88">
        <v>23.26</v>
      </c>
      <c r="R27" s="86">
        <v>23.24</v>
      </c>
    </row>
    <row r="28" spans="1:19" ht="15.75" thickBot="1" x14ac:dyDescent="0.25">
      <c r="A28" s="36">
        <f t="shared" si="0"/>
        <v>26</v>
      </c>
      <c r="C28" s="161">
        <v>42</v>
      </c>
      <c r="D28" s="170" t="str">
        <f>IF(přihlášky!$F$100="X",přihlášky!$E$100,přihlášky!$H$100)</f>
        <v>Novák Tomáš</v>
      </c>
      <c r="E28" s="119" t="str">
        <f>Startovky!E48</f>
        <v>ÚO Tábor</v>
      </c>
      <c r="F28" s="3">
        <v>20.81</v>
      </c>
      <c r="G28" s="174">
        <v>22.5</v>
      </c>
      <c r="H28" s="164">
        <f t="shared" si="1"/>
        <v>20.81</v>
      </c>
      <c r="I28">
        <f t="shared" si="2"/>
        <v>20.810433099999997</v>
      </c>
      <c r="J28" s="13" t="s">
        <v>27</v>
      </c>
      <c r="K28" s="94">
        <f>RANK(T12,T10:T16,1)</f>
        <v>5</v>
      </c>
      <c r="R28" s="87">
        <f>SUM(R22:R27)</f>
        <v>131.19999999999999</v>
      </c>
      <c r="S28" s="51" t="s">
        <v>35</v>
      </c>
    </row>
    <row r="29" spans="1:19" ht="15.75" thickBot="1" x14ac:dyDescent="0.25">
      <c r="A29" s="36">
        <f t="shared" si="0"/>
        <v>27</v>
      </c>
      <c r="C29" s="161">
        <v>41</v>
      </c>
      <c r="D29" s="170" t="str">
        <f>IF(přihlášky!$F$87="X",přihlášky!$E$87,přihlášky!$H$87)</f>
        <v>Suchopár Jiří</v>
      </c>
      <c r="E29" s="119" t="str">
        <f>Startovky!E47</f>
        <v>ÚO Strakonice</v>
      </c>
      <c r="F29" s="3">
        <v>20.93</v>
      </c>
      <c r="G29" s="174">
        <v>22.36</v>
      </c>
      <c r="H29" s="164">
        <f t="shared" si="1"/>
        <v>20.93</v>
      </c>
      <c r="I29">
        <f t="shared" si="2"/>
        <v>20.9304329</v>
      </c>
    </row>
    <row r="30" spans="1:19" ht="15.75" customHeight="1" thickBot="1" x14ac:dyDescent="0.25">
      <c r="A30" s="36">
        <f t="shared" si="0"/>
        <v>28</v>
      </c>
      <c r="C30" s="161">
        <v>33</v>
      </c>
      <c r="D30" s="169" t="str">
        <f>IF(přihlášky!$F$73="X",přihlášky!$E$73,přihlášky!$H$73)</f>
        <v>Jiráň Marek</v>
      </c>
      <c r="E30" s="119" t="str">
        <f>Startovky!E36</f>
        <v>ÚO Prachatice</v>
      </c>
      <c r="F30" s="3">
        <v>21.24</v>
      </c>
      <c r="G30" s="174"/>
      <c r="H30" s="164">
        <f t="shared" si="1"/>
        <v>21.24</v>
      </c>
      <c r="I30">
        <f t="shared" si="2"/>
        <v>21.241212399999998</v>
      </c>
      <c r="K30" s="9"/>
      <c r="M30" s="268" t="str">
        <f>přihlášky!$C$10</f>
        <v>ÚO Český Krumlov</v>
      </c>
      <c r="N30" s="269"/>
      <c r="O30" s="269"/>
      <c r="P30" s="269"/>
      <c r="Q30" s="270"/>
    </row>
    <row r="31" spans="1:19" ht="15.75" customHeight="1" thickBot="1" x14ac:dyDescent="0.25">
      <c r="A31" s="36">
        <f t="shared" si="0"/>
        <v>29</v>
      </c>
      <c r="C31" s="161">
        <v>45</v>
      </c>
      <c r="D31" s="170" t="str">
        <f>IF(přihlášky!$F$49="X",přihlášky!$E$49,přihlášky!$H$49)</f>
        <v>Motejzík Martin</v>
      </c>
      <c r="E31" s="119" t="str">
        <f>Startovky!E51</f>
        <v>ÚO Písek</v>
      </c>
      <c r="F31" s="3">
        <v>22.23</v>
      </c>
      <c r="G31" s="174">
        <v>21.31</v>
      </c>
      <c r="H31" s="164">
        <f t="shared" si="1"/>
        <v>21.31</v>
      </c>
      <c r="I31">
        <f t="shared" si="2"/>
        <v>21.310435399999999</v>
      </c>
      <c r="J31" s="271">
        <v>4</v>
      </c>
      <c r="K31" s="36"/>
      <c r="M31" s="161">
        <v>32</v>
      </c>
      <c r="N31" s="169" t="str">
        <f>IF(přihlášky!$F$60="X",přihlášky!$E$60,přihlášky!$H$60)</f>
        <v>Klein Adolf</v>
      </c>
      <c r="O31" s="119" t="s">
        <v>66</v>
      </c>
      <c r="P31" s="3">
        <v>18.82</v>
      </c>
      <c r="Q31" s="174">
        <v>20.52</v>
      </c>
      <c r="R31" s="164">
        <f>IF(AND(P31=0,Q31=0),"diskval.",IF(AND(P31&gt;0,Q31&gt;0),MIN(P31:Q31),IF(P31&gt;0,P31,Q31)))</f>
        <v>18.82</v>
      </c>
    </row>
    <row r="32" spans="1:19" ht="15.75" thickBot="1" x14ac:dyDescent="0.25">
      <c r="A32" s="36">
        <f t="shared" si="0"/>
        <v>30</v>
      </c>
      <c r="C32" s="161">
        <v>30</v>
      </c>
      <c r="D32" s="169" t="str">
        <f>IF(přihlášky!$F$34="X",přihlášky!$E$34,přihlášky!$H$34)</f>
        <v>Šenkýř Marek</v>
      </c>
      <c r="E32" s="119" t="str">
        <f>Startovky!E33</f>
        <v>ÚO Jindřichův Hradec</v>
      </c>
      <c r="F32" s="3">
        <v>21.32</v>
      </c>
      <c r="G32" s="174"/>
      <c r="H32" s="164">
        <f t="shared" si="1"/>
        <v>21.32</v>
      </c>
      <c r="I32">
        <f t="shared" si="2"/>
        <v>21.321213199999999</v>
      </c>
      <c r="J32" s="272"/>
      <c r="K32" s="37"/>
      <c r="M32" s="37">
        <v>46</v>
      </c>
      <c r="N32" s="91" t="s">
        <v>114</v>
      </c>
      <c r="O32" s="119" t="s">
        <v>66</v>
      </c>
      <c r="P32" s="3">
        <v>20.13</v>
      </c>
      <c r="Q32" s="88">
        <v>20.52</v>
      </c>
      <c r="R32" s="86">
        <v>20.13</v>
      </c>
    </row>
    <row r="33" spans="1:19" ht="15.75" thickBot="1" x14ac:dyDescent="0.25">
      <c r="A33" s="36">
        <f t="shared" si="0"/>
        <v>31</v>
      </c>
      <c r="C33" s="161">
        <v>24</v>
      </c>
      <c r="D33" s="169" t="str">
        <f>IF(přihlášky!$F$46="X",přihlášky!$E$46,přihlášky!$H$46)</f>
        <v>Kalous Petr</v>
      </c>
      <c r="E33" s="119" t="str">
        <f>Startovky!E27</f>
        <v>ÚO Písek</v>
      </c>
      <c r="F33" s="3">
        <v>22.52</v>
      </c>
      <c r="G33" s="174">
        <v>21.62</v>
      </c>
      <c r="H33" s="164">
        <f t="shared" si="1"/>
        <v>21.62</v>
      </c>
      <c r="I33">
        <f t="shared" si="2"/>
        <v>21.620441400000001</v>
      </c>
      <c r="J33" s="272"/>
      <c r="K33" s="37"/>
      <c r="M33" s="37">
        <v>53</v>
      </c>
      <c r="N33" s="91" t="s">
        <v>115</v>
      </c>
      <c r="O33" s="119" t="s">
        <v>66</v>
      </c>
      <c r="P33" s="3">
        <v>25.46</v>
      </c>
      <c r="Q33" s="88">
        <v>39.61</v>
      </c>
      <c r="R33" s="86">
        <v>25.46</v>
      </c>
    </row>
    <row r="34" spans="1:19" ht="15.75" thickBot="1" x14ac:dyDescent="0.25">
      <c r="A34" s="36">
        <f t="shared" si="0"/>
        <v>32</v>
      </c>
      <c r="C34" s="161">
        <v>35</v>
      </c>
      <c r="D34" s="169" t="str">
        <f>IF(přihlášky!$F$99="X",přihlášky!$E$99,přihlášky!$H$99)</f>
        <v>Dvořák Václav</v>
      </c>
      <c r="E34" s="119" t="str">
        <f>Startovky!E38</f>
        <v>ÚO Tábor</v>
      </c>
      <c r="F34" s="3">
        <v>21.71</v>
      </c>
      <c r="G34" s="174"/>
      <c r="H34" s="164">
        <f t="shared" si="1"/>
        <v>21.71</v>
      </c>
      <c r="I34">
        <f t="shared" si="2"/>
        <v>21.711217100000002</v>
      </c>
      <c r="J34" s="272"/>
      <c r="K34" s="37"/>
      <c r="M34" s="37">
        <v>60</v>
      </c>
      <c r="N34" s="91" t="s">
        <v>116</v>
      </c>
      <c r="O34" s="119" t="s">
        <v>66</v>
      </c>
      <c r="P34" s="3">
        <v>25.73</v>
      </c>
      <c r="Q34" s="88">
        <v>25.76</v>
      </c>
      <c r="R34" s="86">
        <v>25.73</v>
      </c>
    </row>
    <row r="35" spans="1:19" ht="15.75" thickBot="1" x14ac:dyDescent="0.25">
      <c r="A35" s="36">
        <f t="shared" ref="A35:A66" si="3">RANK(I35,$I$3:$I$72,1)</f>
        <v>33</v>
      </c>
      <c r="C35" s="161">
        <v>8</v>
      </c>
      <c r="D35" s="169" t="str">
        <f>IF(přihlášky!$F$18="X",přihlášky!$E$18,přihlášky!H17)</f>
        <v>Severa Marek</v>
      </c>
      <c r="E35" s="119" t="str">
        <f>Startovky!E11</f>
        <v>ÚO České Budějovice</v>
      </c>
      <c r="F35" s="3">
        <v>25.84</v>
      </c>
      <c r="G35" s="174">
        <v>22.18</v>
      </c>
      <c r="H35" s="164">
        <f t="shared" ref="H35:H66" si="4">IF(AND(F35=0,G35=0),"diskval.",IF(AND(F35&gt;0,G35&gt;0),MIN(F35:G35),IF(F35&gt;0,F35,G35)))</f>
        <v>22.18</v>
      </c>
      <c r="I35">
        <f t="shared" ref="I35:I66" si="5">IF(F35+G35=0,1000,H35+((IF(F35&gt;0,F35,100)+IF(G35&gt;0,G35,100))/100000))</f>
        <v>22.180480199999998</v>
      </c>
      <c r="J35" s="272"/>
      <c r="K35" s="37"/>
      <c r="M35" s="37">
        <v>4</v>
      </c>
      <c r="N35" s="93" t="s">
        <v>108</v>
      </c>
      <c r="O35" s="119" t="s">
        <v>66</v>
      </c>
      <c r="P35" s="3">
        <v>25.97</v>
      </c>
      <c r="Q35" s="88"/>
      <c r="R35" s="86">
        <v>25.97</v>
      </c>
    </row>
    <row r="36" spans="1:19" ht="15.75" thickBot="1" x14ac:dyDescent="0.25">
      <c r="A36" s="36">
        <f t="shared" si="3"/>
        <v>34</v>
      </c>
      <c r="C36" s="161">
        <v>21</v>
      </c>
      <c r="D36" s="169" t="str">
        <f>IF(přihlášky!$F$97="X",přihlášky!$E$97,přihlášky!$H$97)</f>
        <v>Svatoň Petr</v>
      </c>
      <c r="E36" s="119" t="str">
        <f>Startovky!E24</f>
        <v>ÚO Tábor</v>
      </c>
      <c r="F36" s="3">
        <v>22.86</v>
      </c>
      <c r="G36" s="174">
        <v>22.46</v>
      </c>
      <c r="H36" s="165">
        <f t="shared" si="4"/>
        <v>22.46</v>
      </c>
      <c r="I36">
        <f t="shared" si="5"/>
        <v>22.4604532</v>
      </c>
      <c r="J36" s="273"/>
      <c r="K36" s="38"/>
      <c r="M36" s="37">
        <v>25</v>
      </c>
      <c r="N36" s="91" t="s">
        <v>111</v>
      </c>
      <c r="O36" s="119" t="s">
        <v>66</v>
      </c>
      <c r="P36" s="3">
        <v>30.01</v>
      </c>
      <c r="Q36" s="88">
        <v>26.17</v>
      </c>
      <c r="R36" s="86">
        <v>26.17</v>
      </c>
    </row>
    <row r="37" spans="1:19" ht="15.75" thickBot="1" x14ac:dyDescent="0.25">
      <c r="A37" s="36">
        <f t="shared" si="3"/>
        <v>35</v>
      </c>
      <c r="C37" s="161">
        <v>31</v>
      </c>
      <c r="D37" s="169" t="str">
        <f>IF(přihlášky!$F$47="X",přihlášky!$E$47,přihlášky!$H$47)</f>
        <v>Kašpar Michal</v>
      </c>
      <c r="E37" s="119" t="str">
        <f>Startovky!E34</f>
        <v>ÚO Písek</v>
      </c>
      <c r="F37" s="3">
        <v>26.13</v>
      </c>
      <c r="G37" s="174">
        <v>22.66</v>
      </c>
      <c r="H37" s="164">
        <f t="shared" si="4"/>
        <v>22.66</v>
      </c>
      <c r="I37">
        <f t="shared" si="5"/>
        <v>22.6604879</v>
      </c>
      <c r="J37" s="13" t="s">
        <v>27</v>
      </c>
      <c r="K37" s="94">
        <f>RANK(T13,T10:T16,1)</f>
        <v>7</v>
      </c>
      <c r="R37" s="50">
        <f>SUM(R31:R36)</f>
        <v>142.28</v>
      </c>
      <c r="S37" s="51" t="s">
        <v>35</v>
      </c>
    </row>
    <row r="38" spans="1:19" ht="15.75" thickBot="1" x14ac:dyDescent="0.25">
      <c r="A38" s="36">
        <f t="shared" si="3"/>
        <v>36</v>
      </c>
      <c r="C38" s="161">
        <v>48</v>
      </c>
      <c r="D38" s="170" t="str">
        <f>IF(přihlášky!$F$88="X",přihlášky!$E$88,přihlášky!$H$88)</f>
        <v>Božka Martin</v>
      </c>
      <c r="E38" s="119" t="str">
        <f>Startovky!E54</f>
        <v>ÚO Strakonice</v>
      </c>
      <c r="F38" s="3">
        <v>24.4</v>
      </c>
      <c r="G38" s="174">
        <v>22.69</v>
      </c>
      <c r="H38" s="164">
        <f t="shared" si="4"/>
        <v>22.69</v>
      </c>
      <c r="I38">
        <f t="shared" si="5"/>
        <v>22.690470900000001</v>
      </c>
    </row>
    <row r="39" spans="1:19" ht="15.75" thickBot="1" x14ac:dyDescent="0.25">
      <c r="A39" s="36">
        <f t="shared" si="3"/>
        <v>37</v>
      </c>
      <c r="C39" s="161">
        <v>3</v>
      </c>
      <c r="D39" s="169" t="str">
        <f>IF(přihlášky!$F$43="X",přihlášky!$E$43,přihlášky!$H$43)</f>
        <v>Šťastný Ladislav</v>
      </c>
      <c r="E39" s="119" t="str">
        <f>Startovky!E6</f>
        <v>ÚO Písek</v>
      </c>
      <c r="F39" s="3">
        <v>24.4</v>
      </c>
      <c r="G39" s="174">
        <v>22.86</v>
      </c>
      <c r="H39" s="164">
        <f t="shared" si="4"/>
        <v>22.86</v>
      </c>
      <c r="I39">
        <f t="shared" si="5"/>
        <v>22.860472599999998</v>
      </c>
      <c r="K39" s="9"/>
      <c r="M39" s="268" t="str">
        <f>přihlášky!$C$11</f>
        <v>ÚO Prachatice</v>
      </c>
      <c r="N39" s="269"/>
      <c r="O39" s="269"/>
      <c r="P39" s="269"/>
      <c r="Q39" s="270"/>
    </row>
    <row r="40" spans="1:19" ht="15.75" thickBot="1" x14ac:dyDescent="0.25">
      <c r="A40" s="36">
        <f t="shared" si="3"/>
        <v>38</v>
      </c>
      <c r="C40" s="161">
        <v>38</v>
      </c>
      <c r="D40" s="170" t="str">
        <f>IF(přihlášky!$F$48="X",přihlášky!$E$48,přihlášky!$H$48)</f>
        <v>Novoný Tomáš</v>
      </c>
      <c r="E40" s="119" t="str">
        <f>Startovky!E44</f>
        <v>ÚO Písek</v>
      </c>
      <c r="F40" s="3">
        <v>23.24</v>
      </c>
      <c r="G40" s="174">
        <v>23.26</v>
      </c>
      <c r="H40" s="164">
        <f t="shared" si="4"/>
        <v>23.24</v>
      </c>
      <c r="I40">
        <f t="shared" si="5"/>
        <v>23.240464999999997</v>
      </c>
      <c r="J40" s="271">
        <v>5</v>
      </c>
      <c r="K40" s="36"/>
      <c r="M40" s="37">
        <v>26</v>
      </c>
      <c r="N40" s="91" t="s">
        <v>74</v>
      </c>
      <c r="O40" s="119" t="s">
        <v>65</v>
      </c>
      <c r="P40" s="3">
        <v>20.45</v>
      </c>
      <c r="Q40" s="88">
        <v>19.649999999999999</v>
      </c>
      <c r="R40" s="86">
        <v>19.649999999999999</v>
      </c>
    </row>
    <row r="41" spans="1:19" ht="12.75" customHeight="1" thickBot="1" x14ac:dyDescent="0.25">
      <c r="A41" s="36">
        <f t="shared" si="3"/>
        <v>39</v>
      </c>
      <c r="C41" s="161">
        <v>49</v>
      </c>
      <c r="D41" s="170" t="str">
        <f>IF(přihlášky!$F$101="X",přihlášky!$E$101,přihlášky!$H$101)</f>
        <v>Fišer Ondřej</v>
      </c>
      <c r="E41" s="119" t="str">
        <f>Startovky!E55</f>
        <v>ÚO Tábor</v>
      </c>
      <c r="F41" s="3">
        <v>25.95</v>
      </c>
      <c r="G41" s="174">
        <v>23.3</v>
      </c>
      <c r="H41" s="164">
        <f t="shared" si="4"/>
        <v>23.3</v>
      </c>
      <c r="I41">
        <f t="shared" si="5"/>
        <v>23.300492500000001</v>
      </c>
      <c r="J41" s="272"/>
      <c r="K41" s="37"/>
      <c r="M41" s="37">
        <v>12</v>
      </c>
      <c r="N41" s="91" t="s">
        <v>59</v>
      </c>
      <c r="O41" s="119" t="s">
        <v>65</v>
      </c>
      <c r="P41" s="3"/>
      <c r="Q41" s="88">
        <v>20.32</v>
      </c>
      <c r="R41" s="86">
        <v>20.32</v>
      </c>
    </row>
    <row r="42" spans="1:19" ht="15.75" thickBot="1" x14ac:dyDescent="0.25">
      <c r="A42" s="36">
        <f t="shared" si="3"/>
        <v>40</v>
      </c>
      <c r="C42" s="161">
        <v>7</v>
      </c>
      <c r="D42" s="169" t="str">
        <f>IF(přihlášky!$F$95="X",přihlášky!$E$95,přihlášky!$H$95)</f>
        <v>Janovský Martin</v>
      </c>
      <c r="E42" s="119" t="str">
        <f>Startovky!E10</f>
        <v>ÚO Tábor</v>
      </c>
      <c r="F42" s="3">
        <v>23.51</v>
      </c>
      <c r="G42" s="174"/>
      <c r="H42" s="164">
        <f t="shared" si="4"/>
        <v>23.51</v>
      </c>
      <c r="I42">
        <f t="shared" si="5"/>
        <v>23.5112351</v>
      </c>
      <c r="J42" s="272"/>
      <c r="K42" s="37"/>
      <c r="M42" s="37">
        <v>5</v>
      </c>
      <c r="N42" s="6" t="s">
        <v>62</v>
      </c>
      <c r="O42" s="119" t="s">
        <v>65</v>
      </c>
      <c r="P42" s="3">
        <v>20.54</v>
      </c>
      <c r="Q42" s="88"/>
      <c r="R42" s="86">
        <v>20.54</v>
      </c>
    </row>
    <row r="43" spans="1:19" ht="15.75" thickBot="1" x14ac:dyDescent="0.25">
      <c r="A43" s="36">
        <f t="shared" si="3"/>
        <v>41</v>
      </c>
      <c r="C43" s="161">
        <v>58</v>
      </c>
      <c r="D43" s="170" t="str">
        <f>IF(přihlášky!$F$38="X",přihlášky!$E$38,přihlášky!$H$38)</f>
        <v>Čuta Miroslav</v>
      </c>
      <c r="E43" s="119" t="str">
        <f>Startovky!E64</f>
        <v>ÚO Jindřichův Hradec</v>
      </c>
      <c r="F43" s="3">
        <v>25.19</v>
      </c>
      <c r="G43" s="174">
        <v>23.58</v>
      </c>
      <c r="H43" s="164">
        <f t="shared" si="4"/>
        <v>23.58</v>
      </c>
      <c r="I43">
        <f t="shared" si="5"/>
        <v>23.580487699999999</v>
      </c>
      <c r="J43" s="272"/>
      <c r="K43" s="37"/>
      <c r="M43" s="37">
        <v>33</v>
      </c>
      <c r="N43" s="91" t="s">
        <v>61</v>
      </c>
      <c r="O43" s="119" t="s">
        <v>65</v>
      </c>
      <c r="P43" s="3">
        <v>21.24</v>
      </c>
      <c r="Q43" s="88"/>
      <c r="R43" s="86">
        <v>21.24</v>
      </c>
    </row>
    <row r="44" spans="1:19" ht="15.75" thickBot="1" x14ac:dyDescent="0.25">
      <c r="A44" s="36">
        <f t="shared" si="3"/>
        <v>42</v>
      </c>
      <c r="C44" s="161">
        <v>47</v>
      </c>
      <c r="D44" s="170" t="str">
        <f>IF(přihlášky!$F$75="X",přihlášky!$E$75,přihlášky!$H$75)</f>
        <v>Jiráň Aleš</v>
      </c>
      <c r="E44" s="119" t="str">
        <f>Startovky!E53</f>
        <v>ÚO Prachatice</v>
      </c>
      <c r="F44" s="3">
        <v>24.61</v>
      </c>
      <c r="G44" s="174">
        <v>23.75</v>
      </c>
      <c r="H44" s="164">
        <f t="shared" si="4"/>
        <v>23.75</v>
      </c>
      <c r="I44">
        <f t="shared" si="5"/>
        <v>23.750483599999999</v>
      </c>
      <c r="J44" s="272"/>
      <c r="K44" s="37"/>
      <c r="M44" s="37">
        <v>47</v>
      </c>
      <c r="N44" s="91" t="s">
        <v>60</v>
      </c>
      <c r="O44" s="119" t="s">
        <v>65</v>
      </c>
      <c r="P44" s="3">
        <v>24.61</v>
      </c>
      <c r="Q44" s="88">
        <v>23.75</v>
      </c>
      <c r="R44" s="86">
        <v>23.75</v>
      </c>
    </row>
    <row r="45" spans="1:19" ht="15.75" thickBot="1" x14ac:dyDescent="0.25">
      <c r="A45" s="36">
        <f t="shared" si="3"/>
        <v>43</v>
      </c>
      <c r="C45" s="161">
        <v>28</v>
      </c>
      <c r="D45" s="169" t="str">
        <f>IF(přihlášky!$F$98="X",přihlášky!$E$98,přihlášky!$H$98)</f>
        <v>Brožek Josef</v>
      </c>
      <c r="E45" s="119" t="str">
        <f>Startovky!E31</f>
        <v>ÚO Tábor</v>
      </c>
      <c r="F45" s="3">
        <v>24.17</v>
      </c>
      <c r="G45" s="174">
        <v>24.07</v>
      </c>
      <c r="H45" s="164">
        <f t="shared" si="4"/>
        <v>24.07</v>
      </c>
      <c r="I45">
        <f t="shared" si="5"/>
        <v>24.0704824</v>
      </c>
      <c r="J45" s="273"/>
      <c r="K45" s="38"/>
      <c r="M45" s="37">
        <v>40</v>
      </c>
      <c r="N45" s="91" t="s">
        <v>118</v>
      </c>
      <c r="O45" s="119" t="s">
        <v>65</v>
      </c>
      <c r="P45" s="3">
        <v>24.07</v>
      </c>
      <c r="Q45" s="88">
        <v>26.02</v>
      </c>
      <c r="R45" s="86">
        <v>24.07</v>
      </c>
    </row>
    <row r="46" spans="1:19" ht="15.75" thickBot="1" x14ac:dyDescent="0.25">
      <c r="A46" s="36">
        <f t="shared" si="3"/>
        <v>44</v>
      </c>
      <c r="C46" s="161">
        <v>40</v>
      </c>
      <c r="D46" s="170" t="str">
        <f>IF(přihlášky!$F$74="X",přihlášky!$E$74,přihlášky!$H$74)</f>
        <v>Kacetl Vít</v>
      </c>
      <c r="E46" s="119" t="str">
        <f>Startovky!E46</f>
        <v>ÚO Prachatice</v>
      </c>
      <c r="F46" s="3">
        <v>24.07</v>
      </c>
      <c r="G46" s="174">
        <v>26.02</v>
      </c>
      <c r="H46" s="164">
        <f t="shared" si="4"/>
        <v>24.07</v>
      </c>
      <c r="I46">
        <f t="shared" si="5"/>
        <v>24.070500899999999</v>
      </c>
      <c r="J46" s="13" t="s">
        <v>27</v>
      </c>
      <c r="K46" s="94">
        <f>RANK(T14,T10:T16,1)</f>
        <v>4</v>
      </c>
      <c r="R46" s="87">
        <f>SUM(R40:R45)</f>
        <v>129.57</v>
      </c>
      <c r="S46" s="51" t="s">
        <v>35</v>
      </c>
    </row>
    <row r="47" spans="1:19" ht="15.75" thickBot="1" x14ac:dyDescent="0.25">
      <c r="A47" s="36">
        <f t="shared" si="3"/>
        <v>45</v>
      </c>
      <c r="C47" s="161">
        <v>17</v>
      </c>
      <c r="D47" s="169" t="str">
        <f>IF(přihlášky!$F$45="X",přihlášky!$E$45,přihlášky!$H$45)</f>
        <v>Smrt Stanislav</v>
      </c>
      <c r="E47" s="119" t="str">
        <f>Startovky!E20</f>
        <v>ÚO Písek</v>
      </c>
      <c r="F47" s="3">
        <v>24.51</v>
      </c>
      <c r="G47" s="174">
        <v>25.1</v>
      </c>
      <c r="H47" s="164">
        <f t="shared" si="4"/>
        <v>24.51</v>
      </c>
      <c r="I47">
        <f t="shared" si="5"/>
        <v>24.510496100000001</v>
      </c>
    </row>
    <row r="48" spans="1:19" ht="15.75" thickBot="1" x14ac:dyDescent="0.25">
      <c r="A48" s="36">
        <f t="shared" si="3"/>
        <v>46</v>
      </c>
      <c r="C48" s="161">
        <v>20</v>
      </c>
      <c r="D48" s="169" t="str">
        <f>IF(přihlášky!$F$84="X",přihlášky!$E$84,přihlášky!$H$84)</f>
        <v>Louda Petr</v>
      </c>
      <c r="E48" s="119" t="str">
        <f>Startovky!E23</f>
        <v>ÚO Strakonice</v>
      </c>
      <c r="F48" s="3">
        <v>25.79</v>
      </c>
      <c r="G48" s="174">
        <v>25.13</v>
      </c>
      <c r="H48" s="164">
        <f t="shared" si="4"/>
        <v>25.13</v>
      </c>
      <c r="I48">
        <f t="shared" si="5"/>
        <v>25.130509199999999</v>
      </c>
      <c r="K48" s="9"/>
      <c r="M48" s="268" t="str">
        <f>přihlášky!$C$12</f>
        <v>ÚO Strakonice</v>
      </c>
      <c r="N48" s="269"/>
      <c r="O48" s="269"/>
      <c r="P48" s="269"/>
      <c r="Q48" s="270"/>
    </row>
    <row r="49" spans="1:19" ht="15.75" thickBot="1" x14ac:dyDescent="0.25">
      <c r="A49" s="36">
        <f t="shared" si="3"/>
        <v>47</v>
      </c>
      <c r="C49" s="161">
        <v>19</v>
      </c>
      <c r="D49" s="169" t="str">
        <f>IF(přihlášky!$F$71="X",přihlášky!$E$71,přihlášky!$H$71)</f>
        <v>Lenc Eduard</v>
      </c>
      <c r="E49" s="119" t="str">
        <f>Startovky!E22</f>
        <v>ÚO Prachatice</v>
      </c>
      <c r="F49" s="3">
        <v>28.14</v>
      </c>
      <c r="G49" s="174">
        <v>25.35</v>
      </c>
      <c r="H49" s="164">
        <f t="shared" si="4"/>
        <v>25.35</v>
      </c>
      <c r="I49">
        <f t="shared" si="5"/>
        <v>25.350534900000003</v>
      </c>
      <c r="J49" s="271">
        <v>6</v>
      </c>
      <c r="K49" s="36"/>
      <c r="M49" s="161">
        <v>27</v>
      </c>
      <c r="N49" s="169" t="str">
        <f>IF(přihlášky!$F$85="X",přihlášky!$E$85,přihlášky!$H$85)</f>
        <v>Pěnča Ivan</v>
      </c>
      <c r="O49" s="119" t="s">
        <v>47</v>
      </c>
      <c r="P49" s="3">
        <v>15.65</v>
      </c>
      <c r="Q49" s="174">
        <v>15.54</v>
      </c>
      <c r="R49" s="164">
        <f>IF(AND(P49=0,Q49=0),"diskval.",IF(AND(P49&gt;0,Q49&gt;0),MIN(P49:Q49),IF(P49&gt;0,P49,Q49)))</f>
        <v>15.54</v>
      </c>
    </row>
    <row r="50" spans="1:19" ht="15.75" thickBot="1" x14ac:dyDescent="0.25">
      <c r="A50" s="36">
        <f t="shared" si="3"/>
        <v>48</v>
      </c>
      <c r="C50" s="161">
        <v>53</v>
      </c>
      <c r="D50" s="170" t="str">
        <f>IF(přihlášky!$F$63="X",přihlášky!$E$63,přihlášky!$H$63)</f>
        <v>Kačer Zdeněk</v>
      </c>
      <c r="E50" s="119" t="str">
        <f>Startovky!E59</f>
        <v>ÚO Český Krumlov</v>
      </c>
      <c r="F50" s="3">
        <v>25.46</v>
      </c>
      <c r="G50" s="174">
        <v>39.61</v>
      </c>
      <c r="H50" s="164">
        <f t="shared" si="4"/>
        <v>25.46</v>
      </c>
      <c r="I50">
        <f t="shared" si="5"/>
        <v>25.460650700000002</v>
      </c>
      <c r="J50" s="272"/>
      <c r="K50" s="37"/>
      <c r="M50" s="37">
        <v>55</v>
      </c>
      <c r="N50" s="91" t="s">
        <v>88</v>
      </c>
      <c r="O50" s="119" t="s">
        <v>47</v>
      </c>
      <c r="P50" s="3">
        <v>18.29</v>
      </c>
      <c r="Q50" s="88">
        <v>17.77</v>
      </c>
      <c r="R50" s="86">
        <v>17.77</v>
      </c>
    </row>
    <row r="51" spans="1:19" ht="15.75" thickBot="1" x14ac:dyDescent="0.25">
      <c r="A51" s="36">
        <f t="shared" si="3"/>
        <v>49</v>
      </c>
      <c r="C51" s="161">
        <v>54</v>
      </c>
      <c r="D51" s="170" t="str">
        <f>IF(přihlášky!$F$76="X",přihlášky!$E$76,přihlášky!$H$76)</f>
        <v>Kouba Jiří</v>
      </c>
      <c r="E51" s="119" t="str">
        <f>Startovky!E60</f>
        <v>ÚO Prachatice</v>
      </c>
      <c r="F51" s="3">
        <v>25.69</v>
      </c>
      <c r="G51" s="174"/>
      <c r="H51" s="164">
        <f t="shared" si="4"/>
        <v>25.69</v>
      </c>
      <c r="I51">
        <f t="shared" si="5"/>
        <v>25.691256900000003</v>
      </c>
      <c r="J51" s="272"/>
      <c r="K51" s="37"/>
      <c r="M51" s="37">
        <v>6</v>
      </c>
      <c r="N51" s="91" t="s">
        <v>57</v>
      </c>
      <c r="O51" s="119" t="s">
        <v>47</v>
      </c>
      <c r="P51" s="3">
        <v>20.260000000000002</v>
      </c>
      <c r="Q51" s="88">
        <v>18.47</v>
      </c>
      <c r="R51" s="86">
        <v>18.47</v>
      </c>
    </row>
    <row r="52" spans="1:19" ht="15.75" thickBot="1" x14ac:dyDescent="0.25">
      <c r="A52" s="36">
        <f t="shared" si="3"/>
        <v>50</v>
      </c>
      <c r="C52" s="161">
        <v>60</v>
      </c>
      <c r="D52" s="170" t="str">
        <f>IF(přihlášky!$F$64="X",přihlášky!$E$64,přihlášky!$H$64)</f>
        <v>Šebest Dušan</v>
      </c>
      <c r="E52" s="119" t="str">
        <f>Startovky!E66</f>
        <v>ÚO Český Krumlov</v>
      </c>
      <c r="F52" s="3">
        <v>25.73</v>
      </c>
      <c r="G52" s="174">
        <v>25.76</v>
      </c>
      <c r="H52" s="164">
        <f t="shared" si="4"/>
        <v>25.73</v>
      </c>
      <c r="I52">
        <f t="shared" si="5"/>
        <v>25.730514899999999</v>
      </c>
      <c r="J52" s="272"/>
      <c r="K52" s="37"/>
      <c r="M52" s="37">
        <v>13</v>
      </c>
      <c r="N52" s="93" t="s">
        <v>94</v>
      </c>
      <c r="O52" s="119" t="s">
        <v>47</v>
      </c>
      <c r="P52" s="3">
        <v>20.32</v>
      </c>
      <c r="Q52" s="88">
        <v>20.8</v>
      </c>
      <c r="R52" s="86">
        <v>20.32</v>
      </c>
    </row>
    <row r="53" spans="1:19" ht="15.75" thickBot="1" x14ac:dyDescent="0.25">
      <c r="A53" s="36">
        <f t="shared" si="3"/>
        <v>51</v>
      </c>
      <c r="C53" s="161">
        <v>4</v>
      </c>
      <c r="D53" s="169" t="str">
        <f>IF(přihlášky!$F$56="X",přihlášky!$E$56,přihlášky!$H$56)</f>
        <v>Wirth Aleš</v>
      </c>
      <c r="E53" s="119" t="str">
        <f>Startovky!E7</f>
        <v>ÚO Český Krumlov</v>
      </c>
      <c r="F53" s="3">
        <v>25.97</v>
      </c>
      <c r="G53" s="174"/>
      <c r="H53" s="164">
        <f t="shared" si="4"/>
        <v>25.97</v>
      </c>
      <c r="I53">
        <f t="shared" si="5"/>
        <v>25.971259699999997</v>
      </c>
      <c r="J53" s="272"/>
      <c r="K53" s="37"/>
      <c r="M53" s="37">
        <v>34</v>
      </c>
      <c r="N53" s="91" t="s">
        <v>82</v>
      </c>
      <c r="O53" s="119" t="s">
        <v>47</v>
      </c>
      <c r="P53" s="3">
        <v>23.72</v>
      </c>
      <c r="Q53" s="88">
        <v>20.52</v>
      </c>
      <c r="R53" s="86">
        <v>20.52</v>
      </c>
    </row>
    <row r="54" spans="1:19" ht="15.75" thickBot="1" x14ac:dyDescent="0.25">
      <c r="A54" s="36">
        <f t="shared" si="3"/>
        <v>52</v>
      </c>
      <c r="C54" s="161">
        <v>25</v>
      </c>
      <c r="D54" s="169" t="str">
        <f>IF(přihlášky!$F$59="X",přihlášky!$E$59,přihlášky!$H$59)</f>
        <v>Hüttner Milan</v>
      </c>
      <c r="E54" s="119" t="str">
        <f>Startovky!E28</f>
        <v>ÚO Český Krumlov</v>
      </c>
      <c r="F54" s="3">
        <v>30.01</v>
      </c>
      <c r="G54" s="174">
        <v>26.17</v>
      </c>
      <c r="H54" s="164">
        <f t="shared" si="4"/>
        <v>26.17</v>
      </c>
      <c r="I54">
        <f t="shared" si="5"/>
        <v>26.170561800000002</v>
      </c>
      <c r="J54" s="273"/>
      <c r="K54" s="38"/>
      <c r="M54" s="161">
        <v>41</v>
      </c>
      <c r="N54" s="170" t="str">
        <f>IF(přihlášky!$F$87="X",přihlášky!$E$87,přihlášky!$H$87)</f>
        <v>Suchopár Jiří</v>
      </c>
      <c r="O54" s="119" t="s">
        <v>47</v>
      </c>
      <c r="P54" s="3">
        <v>20.93</v>
      </c>
      <c r="Q54" s="174">
        <v>22.36</v>
      </c>
      <c r="R54" s="164">
        <f>IF(AND(P54=0,Q54=0),"diskval.",IF(AND(P54&gt;0,Q54&gt;0),MIN(P54:Q54),IF(P54&gt;0,P54,Q54)))</f>
        <v>20.93</v>
      </c>
    </row>
    <row r="55" spans="1:19" ht="15.75" thickBot="1" x14ac:dyDescent="0.25">
      <c r="A55" s="36">
        <f t="shared" si="3"/>
        <v>53</v>
      </c>
      <c r="C55" s="161">
        <v>59</v>
      </c>
      <c r="D55" s="170" t="str">
        <f>IF(přihlášky!$F$51="X",přihlášky!$E$51,přihlášky!$H$51)</f>
        <v>Kroupa Miroslav</v>
      </c>
      <c r="E55" s="119" t="str">
        <f>Startovky!E65</f>
        <v>ÚO Písek</v>
      </c>
      <c r="F55" s="3">
        <v>26.84</v>
      </c>
      <c r="G55" s="174"/>
      <c r="H55" s="164">
        <f t="shared" si="4"/>
        <v>26.84</v>
      </c>
      <c r="I55">
        <f t="shared" si="5"/>
        <v>26.841268400000001</v>
      </c>
      <c r="J55" s="13" t="s">
        <v>27</v>
      </c>
      <c r="K55" s="94">
        <f>RANK(T15,T10:T16,1)</f>
        <v>3</v>
      </c>
      <c r="R55" s="50">
        <f>SUM(R49:R54)</f>
        <v>113.54999999999998</v>
      </c>
      <c r="S55" s="51" t="s">
        <v>35</v>
      </c>
    </row>
    <row r="56" spans="1:19" ht="15.75" thickBot="1" x14ac:dyDescent="0.25">
      <c r="A56" s="36">
        <f t="shared" si="3"/>
        <v>54</v>
      </c>
      <c r="C56" s="161">
        <v>11</v>
      </c>
      <c r="D56" s="169" t="str">
        <f>IF(přihlášky!$F$57="X",přihlášky!$E$57,přihlášky!$H$57)</f>
        <v>Dvořák Jan</v>
      </c>
      <c r="E56" s="119" t="str">
        <f>Startovky!E14</f>
        <v>ÚO Český Krumlov</v>
      </c>
      <c r="F56" s="3">
        <v>31.41</v>
      </c>
      <c r="G56" s="174">
        <v>27.07</v>
      </c>
      <c r="H56" s="164">
        <f t="shared" si="4"/>
        <v>27.07</v>
      </c>
      <c r="I56">
        <f t="shared" si="5"/>
        <v>27.070584799999999</v>
      </c>
    </row>
    <row r="57" spans="1:19" ht="15.75" thickBot="1" x14ac:dyDescent="0.25">
      <c r="A57" s="36">
        <f t="shared" si="3"/>
        <v>55</v>
      </c>
      <c r="C57" s="161">
        <v>18</v>
      </c>
      <c r="D57" s="169" t="str">
        <f>IF(přihlášky!$F$58="X",přihlášky!$E$58,přihlášky!$H$58)</f>
        <v>Ottenschläger Václav</v>
      </c>
      <c r="E57" s="119" t="str">
        <f>Startovky!E21</f>
        <v>ÚO Český Krumlov</v>
      </c>
      <c r="F57" s="3">
        <v>27.1</v>
      </c>
      <c r="G57" s="174">
        <v>27.25</v>
      </c>
      <c r="H57" s="164">
        <f t="shared" si="4"/>
        <v>27.1</v>
      </c>
      <c r="I57">
        <f t="shared" si="5"/>
        <v>27.100543500000001</v>
      </c>
      <c r="K57" s="9"/>
      <c r="M57" s="268" t="str">
        <f>přihlášky!$C$13</f>
        <v>ÚO Tábor</v>
      </c>
      <c r="N57" s="269"/>
      <c r="O57" s="269"/>
      <c r="P57" s="269"/>
      <c r="Q57" s="270"/>
    </row>
    <row r="58" spans="1:19" ht="15.75" thickBot="1" x14ac:dyDescent="0.25">
      <c r="A58" s="36">
        <f t="shared" si="3"/>
        <v>56</v>
      </c>
      <c r="C58" s="161">
        <v>56</v>
      </c>
      <c r="D58" s="170" t="str">
        <f>IF(přihlášky!$F$102="X",přihlášky!$E$102,přihlášky!$H$102)</f>
        <v>Mareš Jiří</v>
      </c>
      <c r="E58" s="119" t="str">
        <f>Startovky!E62</f>
        <v>ÚO Tábor</v>
      </c>
      <c r="F58" s="3">
        <v>27.61</v>
      </c>
      <c r="G58" s="174"/>
      <c r="H58" s="164">
        <f t="shared" si="4"/>
        <v>27.61</v>
      </c>
      <c r="I58">
        <f t="shared" si="5"/>
        <v>27.611276099999998</v>
      </c>
      <c r="J58" s="271">
        <v>7</v>
      </c>
      <c r="K58" s="36"/>
      <c r="M58" s="161">
        <v>14</v>
      </c>
      <c r="N58" s="169" t="s">
        <v>52</v>
      </c>
      <c r="O58" s="119" t="s">
        <v>68</v>
      </c>
      <c r="P58" s="3">
        <v>22.25</v>
      </c>
      <c r="Q58" s="174">
        <v>20.75</v>
      </c>
      <c r="R58" s="164">
        <v>20.75</v>
      </c>
    </row>
    <row r="59" spans="1:19" ht="15.75" thickBot="1" x14ac:dyDescent="0.25">
      <c r="A59" s="36">
        <f t="shared" si="3"/>
        <v>57</v>
      </c>
      <c r="C59" s="161">
        <v>39</v>
      </c>
      <c r="D59" s="170" t="str">
        <f>IF(přihlášky!$F$61="X",přihlášky!$E$61,přihlášky!$H$61)</f>
        <v>Kaločai Martin</v>
      </c>
      <c r="E59" s="119" t="str">
        <f>Startovky!E45</f>
        <v>ÚO Český Krumlov</v>
      </c>
      <c r="F59" s="3">
        <v>28.65</v>
      </c>
      <c r="G59" s="174">
        <v>27.89</v>
      </c>
      <c r="H59" s="164">
        <f t="shared" si="4"/>
        <v>27.89</v>
      </c>
      <c r="I59">
        <f t="shared" si="5"/>
        <v>27.8905654</v>
      </c>
      <c r="J59" s="272"/>
      <c r="K59" s="37"/>
      <c r="M59" s="37">
        <v>42</v>
      </c>
      <c r="N59" s="91" t="s">
        <v>90</v>
      </c>
      <c r="O59" s="119" t="s">
        <v>68</v>
      </c>
      <c r="P59" s="3">
        <v>20.81</v>
      </c>
      <c r="Q59" s="88">
        <v>22.5</v>
      </c>
      <c r="R59" s="86">
        <v>20.81</v>
      </c>
    </row>
    <row r="60" spans="1:19" ht="15.75" thickBot="1" x14ac:dyDescent="0.25">
      <c r="A60" s="36">
        <f t="shared" si="3"/>
        <v>58</v>
      </c>
      <c r="C60" s="161">
        <v>52</v>
      </c>
      <c r="D60" s="185" t="str">
        <f>IF(přihlášky!$F$50="X",přihlášky!$E$50,přihlášky!$H$50)</f>
        <v>Brož Lukáš</v>
      </c>
      <c r="E60" s="119" t="str">
        <f>Startovky!E58</f>
        <v>ÚO Písek</v>
      </c>
      <c r="F60" s="3">
        <v>28.71</v>
      </c>
      <c r="G60" s="174">
        <v>30.82</v>
      </c>
      <c r="H60" s="164">
        <f t="shared" si="4"/>
        <v>28.71</v>
      </c>
      <c r="I60">
        <f t="shared" si="5"/>
        <v>28.710595300000001</v>
      </c>
      <c r="J60" s="272"/>
      <c r="K60" s="37"/>
      <c r="M60" s="37">
        <v>35</v>
      </c>
      <c r="N60" s="91" t="s">
        <v>53</v>
      </c>
      <c r="O60" s="119" t="s">
        <v>68</v>
      </c>
      <c r="P60" s="3">
        <v>21.71</v>
      </c>
      <c r="Q60" s="88"/>
      <c r="R60" s="86">
        <v>21.71</v>
      </c>
    </row>
    <row r="61" spans="1:19" ht="15.75" thickBot="1" x14ac:dyDescent="0.25">
      <c r="A61" s="36">
        <f t="shared" si="3"/>
        <v>59</v>
      </c>
      <c r="C61" s="161">
        <v>67</v>
      </c>
      <c r="D61" s="170" t="str">
        <f>IF(přihlášky!$F$65="X",přihlášky!$E$65,přihlášky!$H$65)</f>
        <v>Liebl Václav</v>
      </c>
      <c r="E61" s="119" t="str">
        <f>Startovky!E73</f>
        <v>ÚO Český Krumlov</v>
      </c>
      <c r="F61" s="3">
        <v>33.340000000000003</v>
      </c>
      <c r="G61" s="174">
        <v>34.659999999999997</v>
      </c>
      <c r="H61" s="164">
        <f t="shared" si="4"/>
        <v>33.340000000000003</v>
      </c>
      <c r="I61">
        <f t="shared" si="5"/>
        <v>33.340680000000006</v>
      </c>
      <c r="J61" s="272"/>
      <c r="K61" s="37"/>
      <c r="M61" s="37">
        <v>21</v>
      </c>
      <c r="N61" s="91" t="s">
        <v>54</v>
      </c>
      <c r="O61" s="119" t="s">
        <v>68</v>
      </c>
      <c r="P61" s="3">
        <v>22.86</v>
      </c>
      <c r="Q61" s="88">
        <v>22.46</v>
      </c>
      <c r="R61" s="86">
        <v>22.46</v>
      </c>
    </row>
    <row r="62" spans="1:19" ht="15.75" thickBot="1" x14ac:dyDescent="0.25">
      <c r="A62" s="36">
        <f t="shared" si="3"/>
        <v>60</v>
      </c>
      <c r="C62" s="161">
        <v>37</v>
      </c>
      <c r="D62" s="169" t="str">
        <f>IF(přihlášky!$F$35="X",přihlášky!$E$35,přihlášky!$H$35)</f>
        <v>Nestartuje</v>
      </c>
      <c r="E62" s="119" t="str">
        <f>Startovky!E43</f>
        <v>ÚO Jindřichův Hradec</v>
      </c>
      <c r="F62" s="3"/>
      <c r="G62" s="174"/>
      <c r="H62" s="164" t="str">
        <f t="shared" si="4"/>
        <v>diskval.</v>
      </c>
      <c r="I62">
        <f t="shared" si="5"/>
        <v>1000</v>
      </c>
      <c r="J62" s="272"/>
      <c r="K62" s="37"/>
      <c r="M62" s="37">
        <v>49</v>
      </c>
      <c r="N62" s="91" t="s">
        <v>85</v>
      </c>
      <c r="O62" s="119" t="s">
        <v>68</v>
      </c>
      <c r="P62" s="3">
        <v>25.95</v>
      </c>
      <c r="Q62" s="88">
        <v>23.3</v>
      </c>
      <c r="R62" s="86">
        <v>23.3</v>
      </c>
    </row>
    <row r="63" spans="1:19" ht="15.75" thickBot="1" x14ac:dyDescent="0.25">
      <c r="A63" s="36">
        <f t="shared" si="3"/>
        <v>60</v>
      </c>
      <c r="C63" s="161">
        <v>57</v>
      </c>
      <c r="D63" s="170" t="str">
        <f>IF(přihlášky!$F$25="X",přihlášky!$E$25,přihlášky!$H$25)</f>
        <v>Nestartuje</v>
      </c>
      <c r="E63" s="119" t="str">
        <f>Startovky!E63</f>
        <v>ÚO České Budějovice</v>
      </c>
      <c r="F63" s="3"/>
      <c r="G63" s="174"/>
      <c r="H63" s="164" t="str">
        <f t="shared" si="4"/>
        <v>diskval.</v>
      </c>
      <c r="I63">
        <f t="shared" si="5"/>
        <v>1000</v>
      </c>
      <c r="J63" s="273"/>
      <c r="K63" s="38"/>
      <c r="M63" s="37">
        <v>7</v>
      </c>
      <c r="N63" s="91" t="s">
        <v>89</v>
      </c>
      <c r="O63" s="119" t="s">
        <v>68</v>
      </c>
      <c r="P63" s="3">
        <v>23.51</v>
      </c>
      <c r="Q63" s="88"/>
      <c r="R63" s="86">
        <v>23.51</v>
      </c>
    </row>
    <row r="64" spans="1:19" ht="15.75" thickBot="1" x14ac:dyDescent="0.3">
      <c r="A64" s="36">
        <f t="shared" si="3"/>
        <v>60</v>
      </c>
      <c r="C64" s="161">
        <v>61</v>
      </c>
      <c r="D64" s="172" t="str">
        <f>IF(přihlášky!$F$77="X",přihlášky!$E$77,přihlášky!$H$77)</f>
        <v>Nestartuje</v>
      </c>
      <c r="E64" s="119" t="str">
        <f>Startovky!E67</f>
        <v>ÚO Prachatice</v>
      </c>
      <c r="F64" s="3"/>
      <c r="G64" s="174"/>
      <c r="H64" s="164" t="str">
        <f t="shared" si="4"/>
        <v>diskval.</v>
      </c>
      <c r="I64">
        <f t="shared" si="5"/>
        <v>1000</v>
      </c>
      <c r="J64" s="13" t="s">
        <v>27</v>
      </c>
      <c r="K64" s="94">
        <f>RANK(T16,T10:T16,1)</f>
        <v>6</v>
      </c>
      <c r="R64" s="50">
        <f>SUM(R58:R63)</f>
        <v>132.54</v>
      </c>
      <c r="S64" s="51" t="s">
        <v>35</v>
      </c>
    </row>
    <row r="65" spans="1:19" ht="15.75" thickBot="1" x14ac:dyDescent="0.25">
      <c r="A65" s="36">
        <f t="shared" si="3"/>
        <v>60</v>
      </c>
      <c r="C65" s="161">
        <v>62</v>
      </c>
      <c r="D65" s="170" t="str">
        <f>IF(přihlášky!$F$90="X",přihlášky!$E$90,přihlášky!$H$90)</f>
        <v>Nestartuje</v>
      </c>
      <c r="E65" s="119" t="str">
        <f>Startovky!E68</f>
        <v>ÚO Strakonice</v>
      </c>
      <c r="F65" s="3"/>
      <c r="G65" s="174"/>
      <c r="H65" s="164" t="str">
        <f t="shared" si="4"/>
        <v>diskval.</v>
      </c>
      <c r="I65">
        <f t="shared" si="5"/>
        <v>1000</v>
      </c>
      <c r="M65" s="266" t="s">
        <v>44</v>
      </c>
      <c r="N65" s="267"/>
      <c r="O65" s="267"/>
      <c r="P65" s="267"/>
      <c r="Q65" s="267"/>
      <c r="R65" s="267"/>
      <c r="S65" s="267"/>
    </row>
    <row r="66" spans="1:19" ht="12.75" customHeight="1" thickBot="1" x14ac:dyDescent="0.25">
      <c r="A66" s="36">
        <f t="shared" si="3"/>
        <v>60</v>
      </c>
      <c r="C66" s="161">
        <v>63</v>
      </c>
      <c r="D66" s="170" t="str">
        <f>IF(přihlášky!$F$103="X",přihlášky!$E$103,přihlášky!$H$103)</f>
        <v>Nestartuje</v>
      </c>
      <c r="E66" s="119" t="str">
        <f>Startovky!E69</f>
        <v>ÚO Tábor</v>
      </c>
      <c r="F66" s="3"/>
      <c r="G66" s="174"/>
      <c r="H66" s="164" t="str">
        <f t="shared" si="4"/>
        <v>diskval.</v>
      </c>
      <c r="I66">
        <f t="shared" si="5"/>
        <v>1000</v>
      </c>
      <c r="M66" s="267"/>
      <c r="N66" s="267"/>
      <c r="O66" s="267"/>
      <c r="P66" s="267"/>
      <c r="Q66" s="267"/>
      <c r="R66" s="267"/>
      <c r="S66" s="267"/>
    </row>
    <row r="67" spans="1:19" ht="15.75" thickBot="1" x14ac:dyDescent="0.25">
      <c r="A67" s="36">
        <f t="shared" ref="A67:A72" si="6">RANK(I67,$I$3:$I$72,1)</f>
        <v>60</v>
      </c>
      <c r="C67" s="161">
        <v>64</v>
      </c>
      <c r="D67" s="170" t="str">
        <f>IF(přihlášky!$F$26="X",přihlášky!$E$26,přihlášky!$H$26)</f>
        <v>Nestartuje</v>
      </c>
      <c r="E67" s="119" t="str">
        <f>Startovky!E70</f>
        <v>ÚO České Budějovice</v>
      </c>
      <c r="F67" s="3"/>
      <c r="G67" s="174"/>
      <c r="H67" s="164" t="str">
        <f t="shared" ref="H67:H98" si="7">IF(AND(F67=0,G67=0),"diskval.",IF(AND(F67&gt;0,G67&gt;0),MIN(F67:G67),IF(F67&gt;0,F67,G67)))</f>
        <v>diskval.</v>
      </c>
      <c r="I67">
        <f t="shared" ref="I67:I98" si="8">IF(F67+G67=0,1000,H67+((IF(F67&gt;0,F67,100)+IF(G67&gt;0,G67,100))/100000))</f>
        <v>1000</v>
      </c>
      <c r="M67" s="267"/>
      <c r="N67" s="267"/>
      <c r="O67" s="267"/>
      <c r="P67" s="267"/>
      <c r="Q67" s="267"/>
      <c r="R67" s="267"/>
      <c r="S67" s="267"/>
    </row>
    <row r="68" spans="1:19" ht="15.75" thickBot="1" x14ac:dyDescent="0.25">
      <c r="A68" s="36">
        <f t="shared" si="6"/>
        <v>60</v>
      </c>
      <c r="C68" s="161">
        <v>65</v>
      </c>
      <c r="D68" s="170" t="str">
        <f>IF(přihlášky!$F$39="X",přihlášky!$E$39,přihlášky!$H$39)</f>
        <v>Nestartuje</v>
      </c>
      <c r="E68" s="119" t="str">
        <f>Startovky!E71</f>
        <v>ÚO Jindřichův Hradec</v>
      </c>
      <c r="F68" s="3"/>
      <c r="G68" s="174"/>
      <c r="H68" s="164" t="str">
        <f t="shared" si="7"/>
        <v>diskval.</v>
      </c>
      <c r="I68">
        <f t="shared" si="8"/>
        <v>1000</v>
      </c>
      <c r="M68" s="267"/>
      <c r="N68" s="267"/>
      <c r="O68" s="267"/>
      <c r="P68" s="267"/>
      <c r="Q68" s="267"/>
      <c r="R68" s="267"/>
      <c r="S68" s="267"/>
    </row>
    <row r="69" spans="1:19" ht="15.75" thickBot="1" x14ac:dyDescent="0.25">
      <c r="A69" s="36">
        <f t="shared" si="6"/>
        <v>60</v>
      </c>
      <c r="C69" s="161">
        <v>66</v>
      </c>
      <c r="D69" s="170" t="str">
        <f>IF(přihlášky!$F$52="X",přihlášky!$E$52,přihlášky!$H$52)</f>
        <v>Nestartuje</v>
      </c>
      <c r="E69" s="119" t="str">
        <f>Startovky!E72</f>
        <v>ÚO Písek</v>
      </c>
      <c r="F69" s="3"/>
      <c r="G69" s="174"/>
      <c r="H69" s="164" t="str">
        <f t="shared" si="7"/>
        <v>diskval.</v>
      </c>
      <c r="I69">
        <f t="shared" si="8"/>
        <v>1000</v>
      </c>
      <c r="M69" s="267"/>
      <c r="N69" s="267"/>
      <c r="O69" s="267"/>
      <c r="P69" s="267"/>
      <c r="Q69" s="267"/>
      <c r="R69" s="267"/>
      <c r="S69" s="267"/>
    </row>
    <row r="70" spans="1:19" ht="15.75" thickBot="1" x14ac:dyDescent="0.25">
      <c r="A70" s="36">
        <f t="shared" si="6"/>
        <v>60</v>
      </c>
      <c r="C70" s="161">
        <v>68</v>
      </c>
      <c r="D70" s="170" t="str">
        <f>IF(přihlášky!$F$78="X",přihlášky!$E$78,přihlášky!$H$78)</f>
        <v>Nestartuje</v>
      </c>
      <c r="E70" s="119" t="str">
        <f>Startovky!E74</f>
        <v>ÚO Prachatice</v>
      </c>
      <c r="F70" s="3"/>
      <c r="G70" s="174"/>
      <c r="H70" s="164" t="str">
        <f t="shared" si="7"/>
        <v>diskval.</v>
      </c>
      <c r="I70">
        <f t="shared" si="8"/>
        <v>1000</v>
      </c>
      <c r="M70" s="267"/>
      <c r="N70" s="267"/>
      <c r="O70" s="267"/>
      <c r="P70" s="267"/>
      <c r="Q70" s="267"/>
      <c r="R70" s="267"/>
      <c r="S70" s="267"/>
    </row>
    <row r="71" spans="1:19" ht="15.75" thickBot="1" x14ac:dyDescent="0.25">
      <c r="A71" s="36">
        <f t="shared" si="6"/>
        <v>60</v>
      </c>
      <c r="C71" s="161">
        <v>69</v>
      </c>
      <c r="D71" s="170" t="str">
        <f>IF(přihlášky!$F$91="X",přihlášky!$E$91,přihlášky!$H$91)</f>
        <v>Nestartuje</v>
      </c>
      <c r="E71" s="119" t="str">
        <f>Startovky!E75</f>
        <v>ÚO Strakonice</v>
      </c>
      <c r="F71" s="3"/>
      <c r="G71" s="174"/>
      <c r="H71" s="164" t="str">
        <f t="shared" si="7"/>
        <v>diskval.</v>
      </c>
      <c r="I71">
        <f t="shared" si="8"/>
        <v>1000</v>
      </c>
      <c r="M71" s="267"/>
      <c r="N71" s="267"/>
      <c r="O71" s="267"/>
      <c r="P71" s="267"/>
      <c r="Q71" s="267"/>
      <c r="R71" s="267"/>
      <c r="S71" s="267"/>
    </row>
    <row r="72" spans="1:19" ht="15.75" thickBot="1" x14ac:dyDescent="0.25">
      <c r="A72" s="36">
        <f t="shared" si="6"/>
        <v>60</v>
      </c>
      <c r="C72" s="162">
        <v>70</v>
      </c>
      <c r="D72" s="68" t="str">
        <f>IF(přihlášky!$F$104="X",přihlášky!$E$104,přihlášky!$H$104)</f>
        <v>Nestartuje</v>
      </c>
      <c r="E72" s="120" t="str">
        <f>Startovky!E76</f>
        <v>ÚO Tábor</v>
      </c>
      <c r="F72" s="4"/>
      <c r="G72" s="175"/>
      <c r="H72" s="166" t="str">
        <f t="shared" si="7"/>
        <v>diskval.</v>
      </c>
      <c r="I72">
        <f t="shared" si="8"/>
        <v>1000</v>
      </c>
      <c r="M72" s="267"/>
      <c r="N72" s="267"/>
      <c r="O72" s="267"/>
      <c r="P72" s="267"/>
      <c r="Q72" s="267"/>
      <c r="R72" s="267"/>
      <c r="S72" s="267"/>
    </row>
  </sheetData>
  <sortState ref="C3:I72">
    <sortCondition ref="I3:I72"/>
  </sortState>
  <mergeCells count="17">
    <mergeCell ref="J58:J63"/>
    <mergeCell ref="M12:Q12"/>
    <mergeCell ref="C1:H1"/>
    <mergeCell ref="P2:Q2"/>
    <mergeCell ref="M57:Q57"/>
    <mergeCell ref="M3:Q3"/>
    <mergeCell ref="J4:J9"/>
    <mergeCell ref="J13:J18"/>
    <mergeCell ref="J22:J27"/>
    <mergeCell ref="J31:J36"/>
    <mergeCell ref="J40:J45"/>
    <mergeCell ref="J49:J54"/>
    <mergeCell ref="M65:S72"/>
    <mergeCell ref="M21:Q21"/>
    <mergeCell ref="M30:Q30"/>
    <mergeCell ref="M39:Q39"/>
    <mergeCell ref="M48:Q48"/>
  </mergeCells>
  <pageMargins left="0.23622047244094491" right="0.23622047244094491" top="0.74803149606299213" bottom="0.74803149606299213" header="0.31496062992125984" footer="0.31496062992125984"/>
  <pageSetup paperSize="9" scale="96" orientation="portrait" r:id="rId1"/>
  <rowBreaks count="1" manualBreakCount="1">
    <brk id="37" max="18" man="1"/>
  </rowBreaks>
  <colBreaks count="2" manualBreakCount="2">
    <brk id="8" max="87" man="1"/>
    <brk id="9" max="8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view="pageBreakPreview" topLeftCell="F16" zoomScaleNormal="100" zoomScaleSheetLayoutView="100" workbookViewId="0">
      <selection activeCell="S25" sqref="S25"/>
    </sheetView>
  </sheetViews>
  <sheetFormatPr defaultRowHeight="12.75" x14ac:dyDescent="0.2"/>
  <cols>
    <col min="1" max="1" width="9.140625" style="52"/>
    <col min="2" max="2" width="0.85546875" style="52" customWidth="1"/>
    <col min="3" max="3" width="6.42578125" style="52" customWidth="1"/>
    <col min="4" max="4" width="31.5703125" style="52" customWidth="1"/>
    <col min="5" max="5" width="19.5703125" style="52" customWidth="1"/>
    <col min="6" max="7" width="9.140625" style="52"/>
    <col min="8" max="8" width="9.85546875" style="52" customWidth="1"/>
    <col min="9" max="9" width="7.7109375" style="52" customWidth="1"/>
    <col min="10" max="10" width="12" style="52" bestFit="1" customWidth="1"/>
    <col min="11" max="11" width="9.140625" style="52"/>
    <col min="12" max="12" width="0.85546875" style="52" customWidth="1"/>
    <col min="13" max="13" width="9.140625" style="52"/>
    <col min="14" max="14" width="18.42578125" style="52" customWidth="1"/>
    <col min="15" max="15" width="15.42578125" style="52" customWidth="1"/>
    <col min="16" max="17" width="9.140625" style="52"/>
    <col min="18" max="18" width="9.85546875" style="52" customWidth="1"/>
    <col min="19" max="19" width="11" style="52" customWidth="1"/>
    <col min="20" max="20" width="9.140625" style="52" customWidth="1"/>
    <col min="21" max="16384" width="9.140625" style="52"/>
  </cols>
  <sheetData>
    <row r="1" spans="1:22" ht="21" thickBot="1" x14ac:dyDescent="0.25">
      <c r="A1"/>
      <c r="B1"/>
      <c r="C1" s="274" t="s">
        <v>24</v>
      </c>
      <c r="D1" s="275"/>
      <c r="E1" s="275"/>
      <c r="F1" s="275"/>
      <c r="G1" s="275"/>
      <c r="H1" s="276"/>
      <c r="I1"/>
      <c r="J1"/>
      <c r="K1"/>
      <c r="L1"/>
      <c r="M1"/>
      <c r="N1"/>
      <c r="O1"/>
      <c r="P1"/>
      <c r="Q1"/>
      <c r="R1"/>
      <c r="S1"/>
    </row>
    <row r="2" spans="1:22" ht="39" customHeight="1" thickBot="1" x14ac:dyDescent="0.25">
      <c r="A2" s="20" t="s">
        <v>1</v>
      </c>
      <c r="B2"/>
      <c r="C2" s="5" t="s">
        <v>10</v>
      </c>
      <c r="D2" s="5" t="s">
        <v>0</v>
      </c>
      <c r="E2" s="167" t="s">
        <v>2</v>
      </c>
      <c r="F2" s="168" t="s">
        <v>6</v>
      </c>
      <c r="G2" s="5" t="s">
        <v>7</v>
      </c>
      <c r="H2" s="16" t="s">
        <v>8</v>
      </c>
      <c r="I2" s="193" t="s">
        <v>76</v>
      </c>
      <c r="J2"/>
      <c r="K2"/>
      <c r="L2"/>
      <c r="M2"/>
      <c r="N2"/>
      <c r="O2"/>
      <c r="P2" s="277"/>
      <c r="Q2" s="277"/>
      <c r="R2"/>
      <c r="S2"/>
    </row>
    <row r="3" spans="1:22" ht="15.75" thickBot="1" x14ac:dyDescent="0.25">
      <c r="A3" s="36">
        <f t="shared" ref="A3:A34" si="0">RANK(I3,$I$3:$I$72,1)</f>
        <v>1</v>
      </c>
      <c r="B3"/>
      <c r="C3" s="7">
        <v>27</v>
      </c>
      <c r="D3" s="151" t="str">
        <f>IF(přihlášky!$G$85="X",přihlášky!$E$85,přihlášky!$H$85)</f>
        <v>Pěnča Ivan</v>
      </c>
      <c r="E3" s="118" t="str">
        <f>Startovky!E30</f>
        <v>ÚO Strakonice</v>
      </c>
      <c r="F3" s="84">
        <v>17.329999999999998</v>
      </c>
      <c r="G3" s="90">
        <v>17.02</v>
      </c>
      <c r="H3" s="85">
        <f t="shared" ref="H3:H34" si="1">IF(AND(F3=0,G3=0),"diskval.",IF(AND(F3&gt;0,G3&gt;0),MIN(F3:G3),IF(F3&gt;0,F3,G3)))</f>
        <v>17.02</v>
      </c>
      <c r="I3">
        <f t="shared" ref="I3:I34" si="2">IF(F3+G3=0,1000,H3+((IF(F3&gt;0,F3,100)+IF(G3&gt;0,G3,100))/100000))</f>
        <v>17.020343499999999</v>
      </c>
      <c r="J3"/>
      <c r="K3" s="9"/>
      <c r="L3"/>
      <c r="M3" s="278" t="str">
        <f>přihlášky!$C$7</f>
        <v>ÚO České Budějovice</v>
      </c>
      <c r="N3" s="279"/>
      <c r="O3" s="279"/>
      <c r="P3" s="279"/>
      <c r="Q3" s="280"/>
      <c r="R3"/>
      <c r="S3"/>
    </row>
    <row r="4" spans="1:22" ht="12.75" customHeight="1" x14ac:dyDescent="0.2">
      <c r="A4" s="37">
        <f t="shared" si="0"/>
        <v>2</v>
      </c>
      <c r="B4"/>
      <c r="C4" s="161">
        <v>36</v>
      </c>
      <c r="D4" s="169" t="str">
        <f>IF(přihlášky!$G$22="X",přihlášky!$E$22,přihlášky!$H$22)</f>
        <v>Hájek David</v>
      </c>
      <c r="E4" s="119" t="str">
        <f>Startovky!E39</f>
        <v>ÚO České Budějovice</v>
      </c>
      <c r="F4" s="3">
        <v>20.21</v>
      </c>
      <c r="G4" s="88">
        <v>17.62</v>
      </c>
      <c r="H4" s="86">
        <f t="shared" si="1"/>
        <v>17.62</v>
      </c>
      <c r="I4">
        <f t="shared" si="2"/>
        <v>17.620378300000002</v>
      </c>
      <c r="J4" s="271">
        <v>1</v>
      </c>
      <c r="K4" s="36"/>
      <c r="L4"/>
      <c r="M4" s="36">
        <v>36</v>
      </c>
      <c r="N4" s="199" t="s">
        <v>72</v>
      </c>
      <c r="O4" s="118" t="s">
        <v>83</v>
      </c>
      <c r="P4" s="84">
        <v>20.21</v>
      </c>
      <c r="Q4" s="90">
        <v>17.62</v>
      </c>
      <c r="R4" s="85">
        <v>17.62</v>
      </c>
      <c r="S4"/>
    </row>
    <row r="5" spans="1:22" ht="12.75" customHeight="1" x14ac:dyDescent="0.2">
      <c r="A5" s="37">
        <f t="shared" si="0"/>
        <v>3</v>
      </c>
      <c r="B5"/>
      <c r="C5" s="161">
        <v>29</v>
      </c>
      <c r="D5" s="169" t="str">
        <f>IF(přihlášky!$G$21="X",přihlášky!$E$21,přihlášky!$H$21)</f>
        <v>Ježek Jan</v>
      </c>
      <c r="E5" s="119" t="str">
        <f>Startovky!E32</f>
        <v>ÚO České Budějovice</v>
      </c>
      <c r="F5" s="3"/>
      <c r="G5" s="88">
        <v>18.079999999999998</v>
      </c>
      <c r="H5" s="86">
        <f t="shared" si="1"/>
        <v>18.079999999999998</v>
      </c>
      <c r="I5">
        <f t="shared" si="2"/>
        <v>18.081180799999998</v>
      </c>
      <c r="J5" s="272"/>
      <c r="K5" s="37"/>
      <c r="L5"/>
      <c r="M5" s="37">
        <v>29</v>
      </c>
      <c r="N5" s="91" t="s">
        <v>71</v>
      </c>
      <c r="O5" s="119" t="s">
        <v>83</v>
      </c>
      <c r="P5" s="3"/>
      <c r="Q5" s="88">
        <v>18.079999999999998</v>
      </c>
      <c r="R5" s="86">
        <v>18.079999999999998</v>
      </c>
      <c r="S5"/>
    </row>
    <row r="6" spans="1:22" ht="12.75" customHeight="1" x14ac:dyDescent="0.2">
      <c r="A6" s="37">
        <f t="shared" si="0"/>
        <v>4</v>
      </c>
      <c r="B6"/>
      <c r="C6" s="161">
        <v>23</v>
      </c>
      <c r="D6" s="169" t="str">
        <f>IF(přihlášky!$G$33="X",přihlášky!$E$33,přihlášky!$H$33)</f>
        <v>Janů Pavel</v>
      </c>
      <c r="E6" s="119" t="str">
        <f>Startovky!E26</f>
        <v>ÚO Jindřichův Hradec</v>
      </c>
      <c r="F6" s="3"/>
      <c r="G6" s="88">
        <v>18.170000000000002</v>
      </c>
      <c r="H6" s="86">
        <f t="shared" si="1"/>
        <v>18.170000000000002</v>
      </c>
      <c r="I6">
        <f t="shared" si="2"/>
        <v>18.171181700000002</v>
      </c>
      <c r="J6" s="272"/>
      <c r="K6" s="37"/>
      <c r="L6"/>
      <c r="M6" s="37">
        <v>22</v>
      </c>
      <c r="N6" s="93" t="s">
        <v>84</v>
      </c>
      <c r="O6" s="119" t="s">
        <v>83</v>
      </c>
      <c r="P6" s="3">
        <v>19.11</v>
      </c>
      <c r="Q6" s="88"/>
      <c r="R6" s="86">
        <v>19.11</v>
      </c>
      <c r="S6"/>
    </row>
    <row r="7" spans="1:22" ht="12.75" customHeight="1" x14ac:dyDescent="0.2">
      <c r="A7" s="37">
        <f t="shared" si="0"/>
        <v>5</v>
      </c>
      <c r="B7"/>
      <c r="C7" s="161">
        <v>30</v>
      </c>
      <c r="D7" s="169" t="str">
        <f>IF(přihlášky!$G$34="X",přihlášky!$E$34,přihlášky!$H$34)</f>
        <v>Šenkýř Marek</v>
      </c>
      <c r="E7" s="119" t="str">
        <f>Startovky!E33</f>
        <v>ÚO Jindřichův Hradec</v>
      </c>
      <c r="F7" s="3">
        <v>18.190000000000001</v>
      </c>
      <c r="G7" s="88"/>
      <c r="H7" s="86">
        <f t="shared" si="1"/>
        <v>18.190000000000001</v>
      </c>
      <c r="I7">
        <f t="shared" si="2"/>
        <v>18.1911819</v>
      </c>
      <c r="J7" s="272"/>
      <c r="K7" s="37"/>
      <c r="L7"/>
      <c r="M7" s="37">
        <v>15</v>
      </c>
      <c r="N7" s="92" t="s">
        <v>103</v>
      </c>
      <c r="O7" s="119" t="s">
        <v>83</v>
      </c>
      <c r="P7" s="3">
        <v>19.420000000000002</v>
      </c>
      <c r="Q7" s="88">
        <v>19.2</v>
      </c>
      <c r="R7" s="86">
        <v>19.2</v>
      </c>
      <c r="S7"/>
    </row>
    <row r="8" spans="1:22" ht="12.75" customHeight="1" x14ac:dyDescent="0.2">
      <c r="A8" s="37">
        <f t="shared" si="0"/>
        <v>6</v>
      </c>
      <c r="B8"/>
      <c r="C8" s="161">
        <v>44</v>
      </c>
      <c r="D8" s="170" t="str">
        <f>IF(přihlášky!$G$36="X",přihlášky!$E$36,přihlášky!$H$36)</f>
        <v>Kučera Jan</v>
      </c>
      <c r="E8" s="119" t="str">
        <f>Startovky!E50</f>
        <v>ÚO Jindřichův Hradec</v>
      </c>
      <c r="F8" s="3">
        <v>18.28</v>
      </c>
      <c r="G8" s="88"/>
      <c r="H8" s="86">
        <f t="shared" si="1"/>
        <v>18.28</v>
      </c>
      <c r="I8">
        <f t="shared" si="2"/>
        <v>18.2811828</v>
      </c>
      <c r="J8" s="272"/>
      <c r="K8" s="37"/>
      <c r="L8"/>
      <c r="M8" s="37">
        <v>43</v>
      </c>
      <c r="N8" s="91" t="s">
        <v>70</v>
      </c>
      <c r="O8" s="119" t="s">
        <v>83</v>
      </c>
      <c r="P8" s="3">
        <v>20.079999999999998</v>
      </c>
      <c r="Q8" s="88">
        <v>20.04</v>
      </c>
      <c r="R8" s="86">
        <v>20.04</v>
      </c>
      <c r="S8"/>
    </row>
    <row r="9" spans="1:22" ht="13.5" customHeight="1" thickBot="1" x14ac:dyDescent="0.25">
      <c r="A9" s="37">
        <f t="shared" si="0"/>
        <v>7</v>
      </c>
      <c r="B9"/>
      <c r="C9" s="161">
        <v>9</v>
      </c>
      <c r="D9" s="169" t="str">
        <f>IF(přihlášky!$G$31="X",přihlášky!$E$31,přihlášky!$H$31)</f>
        <v>Doktor Michal</v>
      </c>
      <c r="E9" s="119" t="str">
        <f>Startovky!E12</f>
        <v>ÚO Jindřichův Hradec</v>
      </c>
      <c r="F9" s="3">
        <v>18.649999999999999</v>
      </c>
      <c r="G9" s="88">
        <v>18.3</v>
      </c>
      <c r="H9" s="86">
        <f t="shared" si="1"/>
        <v>18.3</v>
      </c>
      <c r="I9">
        <f t="shared" si="2"/>
        <v>18.300369500000002</v>
      </c>
      <c r="J9" s="273"/>
      <c r="K9" s="38"/>
      <c r="L9"/>
      <c r="M9" s="38">
        <v>1</v>
      </c>
      <c r="N9" s="200" t="s">
        <v>92</v>
      </c>
      <c r="O9" s="120" t="s">
        <v>83</v>
      </c>
      <c r="P9" s="4">
        <v>21.59</v>
      </c>
      <c r="Q9" s="201">
        <v>20.07</v>
      </c>
      <c r="R9" s="202">
        <v>20.07</v>
      </c>
      <c r="S9"/>
      <c r="T9" s="52" t="s">
        <v>75</v>
      </c>
      <c r="V9"/>
    </row>
    <row r="10" spans="1:22" ht="15.75" thickBot="1" x14ac:dyDescent="0.25">
      <c r="A10" s="37">
        <f t="shared" si="0"/>
        <v>8</v>
      </c>
      <c r="B10"/>
      <c r="C10" s="161">
        <v>42</v>
      </c>
      <c r="D10" s="170" t="str">
        <f>IF(přihlášky!$G$100="X",přihlášky!$E$100,přihlášky!$H$100)</f>
        <v>Novák Tomáš</v>
      </c>
      <c r="E10" s="119" t="str">
        <f>Startovky!E48</f>
        <v>ÚO Tábor</v>
      </c>
      <c r="F10" s="3">
        <v>18.829999999999998</v>
      </c>
      <c r="G10" s="88"/>
      <c r="H10" s="86">
        <f t="shared" si="1"/>
        <v>18.829999999999998</v>
      </c>
      <c r="I10">
        <f t="shared" si="2"/>
        <v>18.831188299999997</v>
      </c>
      <c r="J10" s="13" t="s">
        <v>27</v>
      </c>
      <c r="K10" s="94">
        <f>RANK(T10,T10:T16,1)</f>
        <v>2</v>
      </c>
      <c r="L10"/>
      <c r="M10"/>
      <c r="N10"/>
      <c r="O10"/>
      <c r="P10"/>
      <c r="Q10"/>
      <c r="R10" s="87">
        <f>SUM(R4:R9)</f>
        <v>114.12</v>
      </c>
      <c r="S10" s="51" t="s">
        <v>35</v>
      </c>
      <c r="T10" s="192">
        <f>R10</f>
        <v>114.12</v>
      </c>
      <c r="U10" s="192"/>
      <c r="V10"/>
    </row>
    <row r="11" spans="1:22" ht="15.75" thickBot="1" x14ac:dyDescent="0.25">
      <c r="A11" s="37">
        <f t="shared" si="0"/>
        <v>9</v>
      </c>
      <c r="B11"/>
      <c r="C11" s="161">
        <v>22</v>
      </c>
      <c r="D11" s="169" t="str">
        <f>IF(přihlášky!$G$20="X",přihlášky!$E$20,přihlášky!$H$20)</f>
        <v>Měřička Michal</v>
      </c>
      <c r="E11" s="119" t="str">
        <f>Startovky!E25</f>
        <v>ÚO České Budějovice</v>
      </c>
      <c r="F11" s="3">
        <v>19.11</v>
      </c>
      <c r="G11" s="88"/>
      <c r="H11" s="86">
        <f t="shared" si="1"/>
        <v>19.11</v>
      </c>
      <c r="I11">
        <f t="shared" si="2"/>
        <v>19.111191099999999</v>
      </c>
      <c r="J11"/>
      <c r="K11"/>
      <c r="L11"/>
      <c r="M11"/>
      <c r="N11"/>
      <c r="O11"/>
      <c r="P11"/>
      <c r="Q11"/>
      <c r="R11"/>
      <c r="S11"/>
      <c r="T11" s="192">
        <f>R19</f>
        <v>111.45</v>
      </c>
      <c r="U11" s="192"/>
      <c r="V11"/>
    </row>
    <row r="12" spans="1:22" ht="15.75" thickBot="1" x14ac:dyDescent="0.25">
      <c r="A12" s="37">
        <f t="shared" si="0"/>
        <v>10</v>
      </c>
      <c r="B12"/>
      <c r="C12" s="161">
        <v>51</v>
      </c>
      <c r="D12" s="170" t="str">
        <f>IF(přihlášky!$G$37="X",přihlášky!$E$37,přihlášky!$H$37)</f>
        <v>Bašta Vojtěch</v>
      </c>
      <c r="E12" s="119" t="str">
        <f>Startovky!E57</f>
        <v>ÚO Jindřichův Hradec</v>
      </c>
      <c r="F12" s="3">
        <v>20.010000000000002</v>
      </c>
      <c r="G12" s="88">
        <v>19.18</v>
      </c>
      <c r="H12" s="86">
        <f t="shared" si="1"/>
        <v>19.18</v>
      </c>
      <c r="I12">
        <f t="shared" si="2"/>
        <v>19.1803919</v>
      </c>
      <c r="J12"/>
      <c r="K12" s="9"/>
      <c r="L12"/>
      <c r="M12" s="278" t="str">
        <f>přihlášky!$C$8</f>
        <v>ÚO Jindřichův Hradec</v>
      </c>
      <c r="N12" s="279"/>
      <c r="O12" s="279"/>
      <c r="P12" s="279"/>
      <c r="Q12" s="280"/>
      <c r="R12"/>
      <c r="S12"/>
      <c r="T12" s="192">
        <f>R28</f>
        <v>127.26</v>
      </c>
      <c r="U12" s="192"/>
      <c r="V12"/>
    </row>
    <row r="13" spans="1:22" ht="15.75" customHeight="1" x14ac:dyDescent="0.2">
      <c r="A13" s="37">
        <f t="shared" si="0"/>
        <v>11</v>
      </c>
      <c r="B13"/>
      <c r="C13" s="161">
        <v>15</v>
      </c>
      <c r="D13" s="169" t="str">
        <f>IF(přihlášky!$G$19="X",přihlášky!$E$19,přihlášky!$H$19)</f>
        <v>Čada Milan</v>
      </c>
      <c r="E13" s="119" t="str">
        <f>Startovky!E18</f>
        <v>ÚO České Budějovice</v>
      </c>
      <c r="F13" s="3">
        <v>19.420000000000002</v>
      </c>
      <c r="G13" s="88">
        <v>19.2</v>
      </c>
      <c r="H13" s="86">
        <f t="shared" si="1"/>
        <v>19.2</v>
      </c>
      <c r="I13">
        <f t="shared" si="2"/>
        <v>19.200386200000001</v>
      </c>
      <c r="J13" s="271">
        <v>2</v>
      </c>
      <c r="K13" s="36"/>
      <c r="L13"/>
      <c r="M13" s="36">
        <v>23</v>
      </c>
      <c r="N13" s="199" t="s">
        <v>96</v>
      </c>
      <c r="O13" s="118" t="s">
        <v>67</v>
      </c>
      <c r="P13" s="84"/>
      <c r="Q13" s="90">
        <v>18.170000000000002</v>
      </c>
      <c r="R13" s="85">
        <v>18.170000000000002</v>
      </c>
      <c r="S13"/>
      <c r="T13" s="192">
        <f>R37</f>
        <v>124.3</v>
      </c>
      <c r="U13" s="192"/>
      <c r="V13"/>
    </row>
    <row r="14" spans="1:22" ht="15.75" customHeight="1" x14ac:dyDescent="0.2">
      <c r="A14" s="37">
        <f t="shared" si="0"/>
        <v>12</v>
      </c>
      <c r="B14"/>
      <c r="C14" s="161">
        <v>2</v>
      </c>
      <c r="D14" s="169" t="str">
        <f>IF(přihlášky!$G$30="X",přihlášky!$E$30,přihlášky!$H$30)</f>
        <v>Šmíd Stanislav</v>
      </c>
      <c r="E14" s="119" t="str">
        <f>Startovky!E5</f>
        <v>ÚO Jindřichův Hradec</v>
      </c>
      <c r="F14" s="3">
        <v>20.13</v>
      </c>
      <c r="G14" s="88">
        <v>19.329999999999998</v>
      </c>
      <c r="H14" s="86">
        <f t="shared" si="1"/>
        <v>19.329999999999998</v>
      </c>
      <c r="I14">
        <f t="shared" si="2"/>
        <v>19.330394599999998</v>
      </c>
      <c r="J14" s="272"/>
      <c r="K14" s="37"/>
      <c r="L14"/>
      <c r="M14" s="37">
        <v>30</v>
      </c>
      <c r="N14" s="91" t="s">
        <v>99</v>
      </c>
      <c r="O14" s="119" t="s">
        <v>67</v>
      </c>
      <c r="P14" s="3">
        <v>18.190000000000001</v>
      </c>
      <c r="Q14" s="88"/>
      <c r="R14" s="86">
        <v>18.190000000000001</v>
      </c>
      <c r="S14"/>
      <c r="T14" s="192">
        <f>R46</f>
        <v>130</v>
      </c>
      <c r="U14" s="192"/>
      <c r="V14"/>
    </row>
    <row r="15" spans="1:22" ht="15.75" customHeight="1" x14ac:dyDescent="0.2">
      <c r="A15" s="37">
        <f t="shared" si="0"/>
        <v>13</v>
      </c>
      <c r="B15"/>
      <c r="C15" s="161">
        <v>6</v>
      </c>
      <c r="D15" s="169" t="str">
        <f>IF(přihlášky!$G$82="X",přihlášky!$E$82,přihlášky!$H$82)</f>
        <v>Vaňač Aleš</v>
      </c>
      <c r="E15" s="119" t="str">
        <f>Startovky!E9</f>
        <v>ÚO Strakonice</v>
      </c>
      <c r="F15" s="3">
        <v>20.04</v>
      </c>
      <c r="G15" s="88">
        <v>19.43</v>
      </c>
      <c r="H15" s="86">
        <f t="shared" si="1"/>
        <v>19.43</v>
      </c>
      <c r="I15">
        <f t="shared" si="2"/>
        <v>19.430394700000001</v>
      </c>
      <c r="J15" s="272"/>
      <c r="K15" s="37"/>
      <c r="L15"/>
      <c r="M15" s="37">
        <v>44</v>
      </c>
      <c r="N15" s="91" t="s">
        <v>101</v>
      </c>
      <c r="O15" s="119" t="s">
        <v>67</v>
      </c>
      <c r="P15" s="3">
        <v>18.28</v>
      </c>
      <c r="Q15" s="88"/>
      <c r="R15" s="86">
        <v>18.28</v>
      </c>
      <c r="S15"/>
      <c r="T15" s="192">
        <f>R55</f>
        <v>119.04</v>
      </c>
      <c r="U15" s="192"/>
      <c r="V15"/>
    </row>
    <row r="16" spans="1:22" ht="15.75" customHeight="1" x14ac:dyDescent="0.2">
      <c r="A16" s="37">
        <f t="shared" si="0"/>
        <v>14</v>
      </c>
      <c r="B16"/>
      <c r="C16" s="161">
        <v>56</v>
      </c>
      <c r="D16" s="170" t="str">
        <f>IF(přihlášky!$G$102="X",přihlášky!$E$102,přihlášky!$H$102)</f>
        <v>Mareš Jiří</v>
      </c>
      <c r="E16" s="119" t="str">
        <f>Startovky!E62</f>
        <v>ÚO Tábor</v>
      </c>
      <c r="F16" s="3">
        <v>19.66</v>
      </c>
      <c r="G16" s="88"/>
      <c r="H16" s="86">
        <f t="shared" si="1"/>
        <v>19.66</v>
      </c>
      <c r="I16">
        <f t="shared" si="2"/>
        <v>19.6611966</v>
      </c>
      <c r="J16" s="272"/>
      <c r="K16" s="37"/>
      <c r="L16"/>
      <c r="M16" s="37">
        <v>9</v>
      </c>
      <c r="N16" s="91" t="s">
        <v>97</v>
      </c>
      <c r="O16" s="119" t="s">
        <v>67</v>
      </c>
      <c r="P16" s="3">
        <v>18.649999999999999</v>
      </c>
      <c r="Q16" s="88">
        <v>18.3</v>
      </c>
      <c r="R16" s="86">
        <v>18.3</v>
      </c>
      <c r="S16"/>
      <c r="T16" s="192">
        <f>R64</f>
        <v>124.66</v>
      </c>
      <c r="U16" s="192"/>
      <c r="V16"/>
    </row>
    <row r="17" spans="1:27" ht="15.75" customHeight="1" x14ac:dyDescent="0.2">
      <c r="A17" s="37">
        <f t="shared" si="0"/>
        <v>15</v>
      </c>
      <c r="B17"/>
      <c r="C17" s="161">
        <v>32</v>
      </c>
      <c r="D17" s="169" t="str">
        <f>IF(přihlášky!$G$60="X",přihlášky!$E$60,přihlášky!$H$60)</f>
        <v>Klein Adolf</v>
      </c>
      <c r="E17" s="119" t="str">
        <f>Startovky!E35</f>
        <v>ÚO Český Krumlov</v>
      </c>
      <c r="F17" s="3">
        <v>20.2</v>
      </c>
      <c r="G17" s="88">
        <v>19.75</v>
      </c>
      <c r="H17" s="86">
        <f t="shared" si="1"/>
        <v>19.75</v>
      </c>
      <c r="I17">
        <f t="shared" si="2"/>
        <v>19.7503995</v>
      </c>
      <c r="J17" s="272"/>
      <c r="K17" s="37"/>
      <c r="L17"/>
      <c r="M17" s="37">
        <v>51</v>
      </c>
      <c r="N17" s="91" t="s">
        <v>105</v>
      </c>
      <c r="O17" s="119" t="s">
        <v>67</v>
      </c>
      <c r="P17" s="3">
        <v>20.010000000000002</v>
      </c>
      <c r="Q17" s="88">
        <v>19.18</v>
      </c>
      <c r="R17" s="86">
        <v>19.18</v>
      </c>
      <c r="S17"/>
    </row>
    <row r="18" spans="1:27" ht="15.75" customHeight="1" thickBot="1" x14ac:dyDescent="0.25">
      <c r="A18" s="37">
        <f t="shared" si="0"/>
        <v>16</v>
      </c>
      <c r="B18"/>
      <c r="C18" s="161">
        <v>48</v>
      </c>
      <c r="D18" s="170" t="str">
        <f>IF(přihlášky!$G$88="X",přihlášky!$E$88,přihlášky!$H$88)</f>
        <v>Božka Martin</v>
      </c>
      <c r="E18" s="119" t="str">
        <f>Startovky!E54</f>
        <v>ÚO Strakonice</v>
      </c>
      <c r="F18" s="3">
        <v>20.09</v>
      </c>
      <c r="G18" s="88">
        <v>19.809999999999999</v>
      </c>
      <c r="H18" s="86">
        <f t="shared" si="1"/>
        <v>19.809999999999999</v>
      </c>
      <c r="I18">
        <f t="shared" si="2"/>
        <v>19.810399</v>
      </c>
      <c r="J18" s="273"/>
      <c r="K18" s="37"/>
      <c r="L18"/>
      <c r="M18" s="38">
        <v>2</v>
      </c>
      <c r="N18" s="200" t="s">
        <v>95</v>
      </c>
      <c r="O18" s="120" t="s">
        <v>67</v>
      </c>
      <c r="P18" s="4">
        <v>20.13</v>
      </c>
      <c r="Q18" s="201">
        <v>19.329999999999998</v>
      </c>
      <c r="R18" s="202">
        <v>19.329999999999998</v>
      </c>
      <c r="S18"/>
    </row>
    <row r="19" spans="1:27" ht="15.75" thickBot="1" x14ac:dyDescent="0.25">
      <c r="A19" s="37">
        <f t="shared" si="0"/>
        <v>17</v>
      </c>
      <c r="B19"/>
      <c r="C19" s="161">
        <v>37</v>
      </c>
      <c r="D19" s="169" t="str">
        <f>IF(přihlášky!$G$35="X",přihlášky!$E$35,přihlášky!$H$35)</f>
        <v>Hrádek Martin</v>
      </c>
      <c r="E19" s="119" t="str">
        <f>Startovky!E43</f>
        <v>ÚO Jindřichův Hradec</v>
      </c>
      <c r="F19" s="3">
        <v>20.02</v>
      </c>
      <c r="G19" s="88"/>
      <c r="H19" s="86">
        <f t="shared" si="1"/>
        <v>20.02</v>
      </c>
      <c r="I19">
        <f t="shared" si="2"/>
        <v>20.021200199999999</v>
      </c>
      <c r="J19" s="13" t="s">
        <v>27</v>
      </c>
      <c r="K19" s="94">
        <f>RANK(T11,T10:T16,1)</f>
        <v>1</v>
      </c>
      <c r="L19"/>
      <c r="M19"/>
      <c r="N19"/>
      <c r="O19"/>
      <c r="P19"/>
      <c r="Q19"/>
      <c r="R19" s="87">
        <f>SUM(R13:R18)</f>
        <v>111.45</v>
      </c>
      <c r="S19" s="51" t="s">
        <v>35</v>
      </c>
    </row>
    <row r="20" spans="1:27" ht="15.75" thickBot="1" x14ac:dyDescent="0.25">
      <c r="A20" s="37">
        <f t="shared" si="0"/>
        <v>18</v>
      </c>
      <c r="B20"/>
      <c r="C20" s="161">
        <v>43</v>
      </c>
      <c r="D20" s="170" t="str">
        <f>IF(přihlášky!$G$23="X",přihlášky!$E$23,přihlášky!$H$23)</f>
        <v>Klimeš Miroslav</v>
      </c>
      <c r="E20" s="119" t="str">
        <f>Startovky!E49</f>
        <v>ÚO České Budějovice</v>
      </c>
      <c r="F20" s="3">
        <v>20.079999999999998</v>
      </c>
      <c r="G20" s="88">
        <v>20.04</v>
      </c>
      <c r="H20" s="86">
        <f t="shared" si="1"/>
        <v>20.04</v>
      </c>
      <c r="I20">
        <f t="shared" si="2"/>
        <v>20.040401199999998</v>
      </c>
      <c r="J20"/>
      <c r="K20"/>
      <c r="L20"/>
      <c r="M20"/>
      <c r="N20"/>
      <c r="O20"/>
      <c r="P20"/>
      <c r="Q20"/>
      <c r="R20"/>
      <c r="S20"/>
    </row>
    <row r="21" spans="1:27" ht="15.75" thickBot="1" x14ac:dyDescent="0.25">
      <c r="A21" s="37">
        <f t="shared" si="0"/>
        <v>19</v>
      </c>
      <c r="B21"/>
      <c r="C21" s="161">
        <v>1</v>
      </c>
      <c r="D21" s="169" t="str">
        <f>IF(přihlášky!$G$17="X",přihlášky!$E$17,přihlášky!H17)</f>
        <v>Krygar Josef</v>
      </c>
      <c r="E21" s="119" t="str">
        <f>Startovky!E4</f>
        <v>ÚO České Budějovice</v>
      </c>
      <c r="F21" s="3">
        <v>21.59</v>
      </c>
      <c r="G21" s="88">
        <v>20.07</v>
      </c>
      <c r="H21" s="86">
        <f t="shared" si="1"/>
        <v>20.07</v>
      </c>
      <c r="I21">
        <f t="shared" si="2"/>
        <v>20.070416600000001</v>
      </c>
      <c r="J21"/>
      <c r="K21" s="9"/>
      <c r="L21"/>
      <c r="M21" s="268" t="str">
        <f>přihlášky!$C$9</f>
        <v>ÚO Písek</v>
      </c>
      <c r="N21" s="269"/>
      <c r="O21" s="269"/>
      <c r="P21" s="269"/>
      <c r="Q21" s="270"/>
      <c r="R21"/>
      <c r="S21"/>
    </row>
    <row r="22" spans="1:27" ht="15.75" customHeight="1" x14ac:dyDescent="0.2">
      <c r="A22" s="37">
        <f t="shared" si="0"/>
        <v>20</v>
      </c>
      <c r="B22"/>
      <c r="C22" s="161">
        <v>45</v>
      </c>
      <c r="D22" s="170" t="str">
        <f>IF(přihlášky!$G$49="X",přihlášky!$E$49,přihlášky!$H$49)</f>
        <v>Motejzík Martin</v>
      </c>
      <c r="E22" s="119" t="str">
        <f>Startovky!E51</f>
        <v>ÚO Písek</v>
      </c>
      <c r="F22" s="3"/>
      <c r="G22" s="88">
        <v>20.170000000000002</v>
      </c>
      <c r="H22" s="86">
        <f t="shared" si="1"/>
        <v>20.170000000000002</v>
      </c>
      <c r="I22">
        <f t="shared" si="2"/>
        <v>20.171201700000001</v>
      </c>
      <c r="J22" s="271">
        <v>3</v>
      </c>
      <c r="K22" s="36"/>
      <c r="L22"/>
      <c r="M22" s="7">
        <v>45</v>
      </c>
      <c r="N22" s="89" t="s">
        <v>127</v>
      </c>
      <c r="O22" s="14" t="s">
        <v>48</v>
      </c>
      <c r="P22" s="84"/>
      <c r="Q22" s="90">
        <v>20.170000000000002</v>
      </c>
      <c r="R22" s="85">
        <v>20.170000000000002</v>
      </c>
      <c r="S22"/>
    </row>
    <row r="23" spans="1:27" ht="15.75" customHeight="1" x14ac:dyDescent="0.2">
      <c r="A23" s="37">
        <f t="shared" si="0"/>
        <v>21</v>
      </c>
      <c r="B23"/>
      <c r="C23" s="161">
        <v>57</v>
      </c>
      <c r="D23" s="170" t="str">
        <f>IF(přihlášky!$G$25="X",přihlášky!$E$25,přihlášky!$H$25)</f>
        <v>Kriso Milan</v>
      </c>
      <c r="E23" s="119" t="str">
        <f>Startovky!E63</f>
        <v>ÚO České Budějovice</v>
      </c>
      <c r="F23" s="3">
        <v>20.3</v>
      </c>
      <c r="G23" s="88">
        <v>20.2</v>
      </c>
      <c r="H23" s="86">
        <f t="shared" si="1"/>
        <v>20.2</v>
      </c>
      <c r="I23">
        <f t="shared" si="2"/>
        <v>20.200405</v>
      </c>
      <c r="J23" s="272"/>
      <c r="K23" s="37"/>
      <c r="L23"/>
      <c r="M23" s="37">
        <v>52</v>
      </c>
      <c r="N23" s="91" t="s">
        <v>128</v>
      </c>
      <c r="O23" s="119" t="s">
        <v>48</v>
      </c>
      <c r="P23" s="3">
        <v>20.81</v>
      </c>
      <c r="Q23" s="88">
        <v>20.2</v>
      </c>
      <c r="R23" s="86">
        <v>20.2</v>
      </c>
      <c r="S23"/>
    </row>
    <row r="24" spans="1:27" ht="15.75" customHeight="1" x14ac:dyDescent="0.2">
      <c r="A24" s="37">
        <f t="shared" si="0"/>
        <v>22</v>
      </c>
      <c r="B24"/>
      <c r="C24" s="161">
        <v>52</v>
      </c>
      <c r="D24" s="171" t="str">
        <f>IF(přihlášky!$G$50="X",přihlášky!$E$50,přihlášky!$H$50)</f>
        <v>Brož Lukáš</v>
      </c>
      <c r="E24" s="119" t="str">
        <f>Startovky!E58</f>
        <v>ÚO Písek</v>
      </c>
      <c r="F24" s="3">
        <v>20.81</v>
      </c>
      <c r="G24" s="88">
        <v>20.2</v>
      </c>
      <c r="H24" s="86">
        <f t="shared" si="1"/>
        <v>20.2</v>
      </c>
      <c r="I24">
        <f t="shared" si="2"/>
        <v>20.200410099999999</v>
      </c>
      <c r="J24" s="272"/>
      <c r="K24" s="37"/>
      <c r="L24"/>
      <c r="M24" s="37">
        <v>38</v>
      </c>
      <c r="N24" s="92" t="s">
        <v>126</v>
      </c>
      <c r="O24" s="119" t="s">
        <v>48</v>
      </c>
      <c r="P24" s="3">
        <v>22.03</v>
      </c>
      <c r="Q24" s="88">
        <v>21.19</v>
      </c>
      <c r="R24" s="86">
        <v>21.19</v>
      </c>
      <c r="S24"/>
    </row>
    <row r="25" spans="1:27" ht="15.75" customHeight="1" x14ac:dyDescent="0.2">
      <c r="A25" s="37">
        <f t="shared" si="0"/>
        <v>23</v>
      </c>
      <c r="B25"/>
      <c r="C25" s="161">
        <v>46</v>
      </c>
      <c r="D25" s="170" t="str">
        <f>IF(přihlášky!$G$62="X",přihlášky!$E$62,přihlášky!$H$62)</f>
        <v>Bartuška Jiří</v>
      </c>
      <c r="E25" s="119" t="str">
        <f>Startovky!E52</f>
        <v>ÚO Český Krumlov</v>
      </c>
      <c r="F25" s="3">
        <v>20.43</v>
      </c>
      <c r="G25" s="88">
        <v>20.29</v>
      </c>
      <c r="H25" s="86">
        <f t="shared" si="1"/>
        <v>20.29</v>
      </c>
      <c r="I25">
        <f t="shared" si="2"/>
        <v>20.290407200000001</v>
      </c>
      <c r="J25" s="272"/>
      <c r="K25" s="37"/>
      <c r="L25"/>
      <c r="M25" s="37">
        <v>59</v>
      </c>
      <c r="N25" s="92" t="s">
        <v>129</v>
      </c>
      <c r="O25" s="119" t="s">
        <v>48</v>
      </c>
      <c r="P25" s="3">
        <v>21.72</v>
      </c>
      <c r="Q25" s="88">
        <v>21.83</v>
      </c>
      <c r="R25" s="86">
        <v>21.72</v>
      </c>
      <c r="S25"/>
      <c r="AA25" s="52">
        <v>31.66</v>
      </c>
    </row>
    <row r="26" spans="1:27" ht="15.75" customHeight="1" x14ac:dyDescent="0.2">
      <c r="A26" s="37">
        <f t="shared" si="0"/>
        <v>24</v>
      </c>
      <c r="B26"/>
      <c r="C26" s="161">
        <v>4</v>
      </c>
      <c r="D26" s="169" t="str">
        <f>IF(přihlášky!$G$56="X",přihlášky!$E$56,přihlášky!$H$56)</f>
        <v>Wirth Aleš</v>
      </c>
      <c r="E26" s="119" t="str">
        <f>Startovky!E7</f>
        <v>ÚO Český Krumlov</v>
      </c>
      <c r="F26" s="3">
        <v>20.45</v>
      </c>
      <c r="G26" s="88">
        <v>21.08</v>
      </c>
      <c r="H26" s="86">
        <f t="shared" si="1"/>
        <v>20.45</v>
      </c>
      <c r="I26">
        <f t="shared" si="2"/>
        <v>20.4504153</v>
      </c>
      <c r="J26" s="272"/>
      <c r="K26" s="37"/>
      <c r="L26"/>
      <c r="M26" s="37">
        <v>3</v>
      </c>
      <c r="N26" s="136" t="s">
        <v>121</v>
      </c>
      <c r="O26" s="119" t="s">
        <v>48</v>
      </c>
      <c r="P26" s="3">
        <v>21.92</v>
      </c>
      <c r="Q26" s="88">
        <v>22.23</v>
      </c>
      <c r="R26" s="86">
        <v>21.92</v>
      </c>
      <c r="S26"/>
    </row>
    <row r="27" spans="1:27" ht="15.75" customHeight="1" thickBot="1" x14ac:dyDescent="0.25">
      <c r="A27" s="37">
        <f t="shared" si="0"/>
        <v>25</v>
      </c>
      <c r="B27"/>
      <c r="C27" s="161">
        <v>13</v>
      </c>
      <c r="D27" s="169" t="str">
        <f>IF(přihlášky!$G$83="X",přihlášky!$E$83,přihlášky!$H$83)</f>
        <v>Muchl Vladimír</v>
      </c>
      <c r="E27" s="119" t="str">
        <f>Startovky!E16</f>
        <v>ÚO Strakonice</v>
      </c>
      <c r="F27" s="3">
        <v>21.63</v>
      </c>
      <c r="G27" s="88">
        <v>20.59</v>
      </c>
      <c r="H27" s="86">
        <f t="shared" si="1"/>
        <v>20.59</v>
      </c>
      <c r="I27">
        <f t="shared" si="2"/>
        <v>20.590422199999999</v>
      </c>
      <c r="J27" s="273"/>
      <c r="K27" s="38"/>
      <c r="L27"/>
      <c r="M27" s="38">
        <v>10</v>
      </c>
      <c r="N27" s="200" t="s">
        <v>122</v>
      </c>
      <c r="O27" s="120" t="s">
        <v>48</v>
      </c>
      <c r="P27" s="4"/>
      <c r="Q27" s="201">
        <v>22.06</v>
      </c>
      <c r="R27" s="202">
        <v>22.06</v>
      </c>
      <c r="S27"/>
    </row>
    <row r="28" spans="1:27" ht="15.75" thickBot="1" x14ac:dyDescent="0.25">
      <c r="A28" s="37">
        <f t="shared" si="0"/>
        <v>26</v>
      </c>
      <c r="B28"/>
      <c r="C28" s="161">
        <v>18</v>
      </c>
      <c r="D28" s="169" t="str">
        <f>IF(přihlášky!$G$58="X",přihlášky!$E$58,přihlášky!$H$58)</f>
        <v>Ottenschläger Václav</v>
      </c>
      <c r="E28" s="119" t="str">
        <f>Startovky!E21</f>
        <v>ÚO Český Krumlov</v>
      </c>
      <c r="F28" s="3">
        <v>20.77</v>
      </c>
      <c r="G28" s="88">
        <v>20.61</v>
      </c>
      <c r="H28" s="86">
        <f t="shared" si="1"/>
        <v>20.61</v>
      </c>
      <c r="I28">
        <f t="shared" si="2"/>
        <v>20.6104138</v>
      </c>
      <c r="J28" s="13" t="s">
        <v>27</v>
      </c>
      <c r="K28" s="94">
        <f>RANK(T12,T10:T16,1)</f>
        <v>6</v>
      </c>
      <c r="L28"/>
      <c r="M28"/>
      <c r="N28"/>
      <c r="O28"/>
      <c r="P28"/>
      <c r="Q28"/>
      <c r="R28" s="87">
        <f>SUM(R22:R27)</f>
        <v>127.26</v>
      </c>
      <c r="S28" s="51" t="s">
        <v>35</v>
      </c>
    </row>
    <row r="29" spans="1:27" ht="15.75" thickBot="1" x14ac:dyDescent="0.25">
      <c r="A29" s="37">
        <f t="shared" si="0"/>
        <v>27</v>
      </c>
      <c r="B29"/>
      <c r="C29" s="161">
        <v>58</v>
      </c>
      <c r="D29" s="170" t="str">
        <f>IF(přihlášky!$G$38="X",přihlášky!$E$38,přihlášky!$H$38)</f>
        <v>Čuta Miroslav</v>
      </c>
      <c r="E29" s="119" t="str">
        <f>Startovky!E64</f>
        <v>ÚO Jindřichův Hradec</v>
      </c>
      <c r="F29" s="3">
        <v>20.87</v>
      </c>
      <c r="G29" s="88">
        <v>20.71</v>
      </c>
      <c r="H29" s="86">
        <f t="shared" si="1"/>
        <v>20.71</v>
      </c>
      <c r="I29">
        <f t="shared" si="2"/>
        <v>20.7104158</v>
      </c>
      <c r="J29"/>
      <c r="K29"/>
      <c r="L29"/>
      <c r="M29"/>
      <c r="N29"/>
      <c r="O29"/>
      <c r="P29"/>
      <c r="Q29"/>
      <c r="R29"/>
      <c r="S29"/>
    </row>
    <row r="30" spans="1:27" ht="15.75" thickBot="1" x14ac:dyDescent="0.25">
      <c r="A30" s="37">
        <f t="shared" si="0"/>
        <v>28</v>
      </c>
      <c r="B30"/>
      <c r="C30" s="161">
        <v>14</v>
      </c>
      <c r="D30" s="169" t="str">
        <f>IF(přihlášky!$G$96="X",přihlášky!$E$96,přihlášky!$H$96)</f>
        <v>Řezáč Milan</v>
      </c>
      <c r="E30" s="119" t="str">
        <f>Startovky!E17</f>
        <v>ÚO Tábor</v>
      </c>
      <c r="F30" s="3">
        <v>20.71</v>
      </c>
      <c r="G30" s="88"/>
      <c r="H30" s="86">
        <f t="shared" si="1"/>
        <v>20.71</v>
      </c>
      <c r="I30">
        <f t="shared" si="2"/>
        <v>20.711207099999999</v>
      </c>
      <c r="J30"/>
      <c r="K30" s="9"/>
      <c r="L30"/>
      <c r="M30" s="278" t="str">
        <f>přihlášky!$C$10</f>
        <v>ÚO Český Krumlov</v>
      </c>
      <c r="N30" s="279"/>
      <c r="O30" s="279"/>
      <c r="P30" s="279"/>
      <c r="Q30" s="280"/>
      <c r="R30"/>
      <c r="S30"/>
    </row>
    <row r="31" spans="1:27" ht="12.75" customHeight="1" x14ac:dyDescent="0.2">
      <c r="A31" s="37">
        <f t="shared" si="0"/>
        <v>29</v>
      </c>
      <c r="B31"/>
      <c r="C31" s="161">
        <v>12</v>
      </c>
      <c r="D31" s="169" t="str">
        <f>IF(přihlášky!$G$70="X",přihlášky!$E$70,přihlášky!$H$70)</f>
        <v>Šustr Jiří</v>
      </c>
      <c r="E31" s="119" t="str">
        <f>Startovky!E15</f>
        <v>ÚO Prachatice</v>
      </c>
      <c r="F31" s="3"/>
      <c r="G31" s="88">
        <v>20.75</v>
      </c>
      <c r="H31" s="86">
        <f t="shared" si="1"/>
        <v>20.75</v>
      </c>
      <c r="I31">
        <f t="shared" si="2"/>
        <v>20.7512075</v>
      </c>
      <c r="J31" s="271">
        <v>4</v>
      </c>
      <c r="K31" s="36"/>
      <c r="L31"/>
      <c r="M31" s="36">
        <v>32</v>
      </c>
      <c r="N31" s="199" t="s">
        <v>112</v>
      </c>
      <c r="O31" s="118" t="s">
        <v>66</v>
      </c>
      <c r="P31" s="84">
        <v>20.2</v>
      </c>
      <c r="Q31" s="90">
        <v>19.75</v>
      </c>
      <c r="R31" s="85">
        <v>19.75</v>
      </c>
      <c r="S31"/>
    </row>
    <row r="32" spans="1:27" ht="15.75" customHeight="1" x14ac:dyDescent="0.2">
      <c r="A32" s="37">
        <f t="shared" si="0"/>
        <v>30</v>
      </c>
      <c r="B32"/>
      <c r="C32" s="161">
        <v>26</v>
      </c>
      <c r="D32" s="169" t="str">
        <f>IF(přihlášky!$G$72="X",přihlášky!$E$72,přihlášky!$H$72)</f>
        <v>Rosa Petr</v>
      </c>
      <c r="E32" s="119" t="str">
        <f>Startovky!E29</f>
        <v>ÚO Prachatice</v>
      </c>
      <c r="F32" s="3">
        <v>20.8</v>
      </c>
      <c r="G32" s="88"/>
      <c r="H32" s="86">
        <f t="shared" si="1"/>
        <v>20.8</v>
      </c>
      <c r="I32">
        <f t="shared" si="2"/>
        <v>20.801207999999999</v>
      </c>
      <c r="J32" s="272"/>
      <c r="K32" s="37"/>
      <c r="L32"/>
      <c r="M32" s="37">
        <v>46</v>
      </c>
      <c r="N32" s="91" t="s">
        <v>114</v>
      </c>
      <c r="O32" s="119" t="s">
        <v>66</v>
      </c>
      <c r="P32" s="3">
        <v>20.43</v>
      </c>
      <c r="Q32" s="88">
        <v>20.29</v>
      </c>
      <c r="R32" s="86">
        <v>20.29</v>
      </c>
      <c r="S32"/>
    </row>
    <row r="33" spans="1:19" ht="15.75" customHeight="1" x14ac:dyDescent="0.2">
      <c r="A33" s="37">
        <f t="shared" si="0"/>
        <v>31</v>
      </c>
      <c r="B33"/>
      <c r="C33" s="161">
        <v>5</v>
      </c>
      <c r="D33" s="169" t="str">
        <f>IF(přihlášky!$G$69="X",přihlášky!$E$69,přihlášky!$H$69)</f>
        <v>Cais Martin</v>
      </c>
      <c r="E33" s="119" t="str">
        <f>Startovky!E8</f>
        <v>ÚO Prachatice</v>
      </c>
      <c r="F33" s="3"/>
      <c r="G33" s="88">
        <v>20.96</v>
      </c>
      <c r="H33" s="86">
        <f t="shared" si="1"/>
        <v>20.96</v>
      </c>
      <c r="I33">
        <f t="shared" si="2"/>
        <v>20.9612096</v>
      </c>
      <c r="J33" s="272"/>
      <c r="K33" s="37"/>
      <c r="L33"/>
      <c r="M33" s="37">
        <v>4</v>
      </c>
      <c r="N33" s="91" t="s">
        <v>108</v>
      </c>
      <c r="O33" s="119" t="s">
        <v>66</v>
      </c>
      <c r="P33" s="3">
        <v>20.45</v>
      </c>
      <c r="Q33" s="88">
        <v>21.08</v>
      </c>
      <c r="R33" s="86">
        <v>20.45</v>
      </c>
      <c r="S33"/>
    </row>
    <row r="34" spans="1:19" ht="15.75" customHeight="1" x14ac:dyDescent="0.2">
      <c r="A34" s="37">
        <f t="shared" si="0"/>
        <v>32</v>
      </c>
      <c r="B34"/>
      <c r="C34" s="161">
        <v>41</v>
      </c>
      <c r="D34" s="170" t="str">
        <f>IF(přihlášky!$G$87="X",přihlášky!$E$87,přihlášky!$H$87)</f>
        <v>Suchopár Jiří</v>
      </c>
      <c r="E34" s="119" t="str">
        <f>Startovky!E47</f>
        <v>ÚO Strakonice</v>
      </c>
      <c r="F34" s="3">
        <v>20.99</v>
      </c>
      <c r="G34" s="88">
        <v>21.26</v>
      </c>
      <c r="H34" s="86">
        <f t="shared" si="1"/>
        <v>20.99</v>
      </c>
      <c r="I34">
        <f t="shared" si="2"/>
        <v>20.990422499999998</v>
      </c>
      <c r="J34" s="272"/>
      <c r="K34" s="37"/>
      <c r="L34"/>
      <c r="M34" s="37">
        <v>18</v>
      </c>
      <c r="N34" s="91" t="s">
        <v>110</v>
      </c>
      <c r="O34" s="119" t="s">
        <v>66</v>
      </c>
      <c r="P34" s="3">
        <v>20.77</v>
      </c>
      <c r="Q34" s="88">
        <v>20.61</v>
      </c>
      <c r="R34" s="86">
        <v>20.61</v>
      </c>
      <c r="S34"/>
    </row>
    <row r="35" spans="1:19" ht="15.75" customHeight="1" x14ac:dyDescent="0.2">
      <c r="A35" s="37">
        <f t="shared" ref="A35:A66" si="3">RANK(I35,$I$3:$I$72,1)</f>
        <v>33</v>
      </c>
      <c r="B35"/>
      <c r="C35" s="161">
        <v>38</v>
      </c>
      <c r="D35" s="170" t="str">
        <f>IF(přihlášky!$G$48="X",přihlášky!$E$48,přihlášky!$H$48)</f>
        <v>Novoný Tomáš</v>
      </c>
      <c r="E35" s="119" t="str">
        <f>Startovky!E44</f>
        <v>ÚO Písek</v>
      </c>
      <c r="F35" s="3">
        <v>22.03</v>
      </c>
      <c r="G35" s="88">
        <v>21.19</v>
      </c>
      <c r="H35" s="86">
        <f t="shared" ref="H35:H66" si="4">IF(AND(F35=0,G35=0),"diskval.",IF(AND(F35&gt;0,G35&gt;0),MIN(F35:G35),IF(F35&gt;0,F35,G35)))</f>
        <v>21.19</v>
      </c>
      <c r="I35">
        <f t="shared" ref="I35:I66" si="5">IF(F35+G35=0,1000,H35+((IF(F35&gt;0,F35,100)+IF(G35&gt;0,G35,100))/100000))</f>
        <v>21.1904322</v>
      </c>
      <c r="J35" s="272"/>
      <c r="K35" s="37"/>
      <c r="L35"/>
      <c r="M35" s="37">
        <v>53</v>
      </c>
      <c r="N35" s="93" t="s">
        <v>115</v>
      </c>
      <c r="O35" s="119" t="s">
        <v>66</v>
      </c>
      <c r="P35" s="3">
        <v>21.47</v>
      </c>
      <c r="Q35" s="88">
        <v>24.43</v>
      </c>
      <c r="R35" s="86">
        <v>21.47</v>
      </c>
      <c r="S35"/>
    </row>
    <row r="36" spans="1:19" ht="15.75" customHeight="1" thickBot="1" x14ac:dyDescent="0.25">
      <c r="A36" s="37">
        <f t="shared" si="3"/>
        <v>34</v>
      </c>
      <c r="B36"/>
      <c r="C36" s="161">
        <v>34</v>
      </c>
      <c r="D36" s="169" t="str">
        <f>IF(přihlášky!$G$86="X",přihlášky!$E$86,přihlášky!$H$86)</f>
        <v>Kreuz Jakub</v>
      </c>
      <c r="E36" s="119" t="str">
        <f>Startovky!E37</f>
        <v>ÚO Strakonice</v>
      </c>
      <c r="F36" s="3">
        <v>21.2</v>
      </c>
      <c r="G36" s="88">
        <v>21.95</v>
      </c>
      <c r="H36" s="86">
        <f t="shared" si="4"/>
        <v>21.2</v>
      </c>
      <c r="I36">
        <f t="shared" si="5"/>
        <v>21.200431500000001</v>
      </c>
      <c r="J36" s="273"/>
      <c r="K36" s="38"/>
      <c r="L36"/>
      <c r="M36" s="38">
        <v>60</v>
      </c>
      <c r="N36" s="200" t="s">
        <v>116</v>
      </c>
      <c r="O36" s="120" t="s">
        <v>66</v>
      </c>
      <c r="P36" s="4">
        <v>21.73</v>
      </c>
      <c r="Q36" s="201"/>
      <c r="R36" s="202">
        <v>21.73</v>
      </c>
      <c r="S36"/>
    </row>
    <row r="37" spans="1:19" ht="15.75" thickBot="1" x14ac:dyDescent="0.25">
      <c r="A37" s="37">
        <f t="shared" si="3"/>
        <v>35</v>
      </c>
      <c r="B37"/>
      <c r="C37" s="161">
        <v>40</v>
      </c>
      <c r="D37" s="170" t="str">
        <f>IF(přihlášky!$G$74="X",přihlášky!$E$74,přihlášky!$H$74)</f>
        <v>Kacetl Vít</v>
      </c>
      <c r="E37" s="119" t="str">
        <f>Startovky!E46</f>
        <v>ÚO Prachatice</v>
      </c>
      <c r="F37" s="3">
        <v>21.73</v>
      </c>
      <c r="G37" s="88">
        <v>21.23</v>
      </c>
      <c r="H37" s="86">
        <f t="shared" si="4"/>
        <v>21.23</v>
      </c>
      <c r="I37">
        <f t="shared" si="5"/>
        <v>21.230429600000001</v>
      </c>
      <c r="J37" s="13" t="s">
        <v>27</v>
      </c>
      <c r="K37" s="94">
        <f>RANK(T13,T10:T16,1)</f>
        <v>4</v>
      </c>
      <c r="L37"/>
      <c r="M37"/>
      <c r="N37"/>
      <c r="O37"/>
      <c r="P37"/>
      <c r="Q37"/>
      <c r="R37" s="87">
        <f>SUM(R31:R36)</f>
        <v>124.3</v>
      </c>
      <c r="S37" s="51" t="s">
        <v>35</v>
      </c>
    </row>
    <row r="38" spans="1:19" ht="15.75" thickBot="1" x14ac:dyDescent="0.25">
      <c r="A38" s="37">
        <f t="shared" si="3"/>
        <v>36</v>
      </c>
      <c r="B38"/>
      <c r="C38" s="161">
        <v>35</v>
      </c>
      <c r="D38" s="169" t="str">
        <f>IF(přihlášky!$G$99="X",přihlášky!$E$99,přihlášky!$H$99)</f>
        <v>Dvořák Václav</v>
      </c>
      <c r="E38" s="119" t="str">
        <f>Startovky!E38</f>
        <v>ÚO Tábor</v>
      </c>
      <c r="F38" s="3">
        <v>21.91</v>
      </c>
      <c r="G38" s="88">
        <v>21.27</v>
      </c>
      <c r="H38" s="86">
        <f t="shared" si="4"/>
        <v>21.27</v>
      </c>
      <c r="I38">
        <f t="shared" si="5"/>
        <v>21.270431800000001</v>
      </c>
      <c r="J38"/>
      <c r="K38"/>
      <c r="L38"/>
      <c r="M38"/>
      <c r="N38"/>
      <c r="O38"/>
      <c r="P38"/>
      <c r="Q38"/>
      <c r="R38"/>
      <c r="S38"/>
    </row>
    <row r="39" spans="1:19" ht="15.75" thickBot="1" x14ac:dyDescent="0.25">
      <c r="A39" s="37">
        <f t="shared" si="3"/>
        <v>37</v>
      </c>
      <c r="B39"/>
      <c r="C39" s="161">
        <v>8</v>
      </c>
      <c r="D39" s="169" t="str">
        <f>IF(přihlášky!$G$18="X",přihlášky!$E$18,přihlášky!H17)</f>
        <v>Severa Marek</v>
      </c>
      <c r="E39" s="119" t="str">
        <f>Startovky!E11</f>
        <v>ÚO České Budějovice</v>
      </c>
      <c r="F39" s="3">
        <v>21.35</v>
      </c>
      <c r="G39" s="88">
        <v>21.91</v>
      </c>
      <c r="H39" s="86">
        <f t="shared" si="4"/>
        <v>21.35</v>
      </c>
      <c r="I39">
        <f t="shared" si="5"/>
        <v>21.350432600000001</v>
      </c>
      <c r="J39"/>
      <c r="K39" s="9"/>
      <c r="L39"/>
      <c r="M39" s="278" t="str">
        <f>přihlášky!$C$11</f>
        <v>ÚO Prachatice</v>
      </c>
      <c r="N39" s="279"/>
      <c r="O39" s="279"/>
      <c r="P39" s="279"/>
      <c r="Q39" s="280"/>
      <c r="R39"/>
      <c r="S39"/>
    </row>
    <row r="40" spans="1:19" ht="15.75" customHeight="1" x14ac:dyDescent="0.2">
      <c r="A40" s="37">
        <f t="shared" si="3"/>
        <v>38</v>
      </c>
      <c r="B40"/>
      <c r="C40" s="161">
        <v>53</v>
      </c>
      <c r="D40" s="170" t="str">
        <f>IF(přihlášky!$G$63="X",přihlášky!$E$63,přihlášky!$H$63)</f>
        <v>Kačer Zdeněk</v>
      </c>
      <c r="E40" s="119" t="str">
        <f>Startovky!E59</f>
        <v>ÚO Český Krumlov</v>
      </c>
      <c r="F40" s="3">
        <v>21.47</v>
      </c>
      <c r="G40" s="88">
        <v>24.43</v>
      </c>
      <c r="H40" s="86">
        <f t="shared" si="4"/>
        <v>21.47</v>
      </c>
      <c r="I40">
        <f t="shared" si="5"/>
        <v>21.470458999999998</v>
      </c>
      <c r="J40" s="271">
        <v>5</v>
      </c>
      <c r="K40" s="36"/>
      <c r="L40"/>
      <c r="M40" s="36">
        <v>12</v>
      </c>
      <c r="N40" s="199" t="s">
        <v>59</v>
      </c>
      <c r="O40" s="118" t="s">
        <v>65</v>
      </c>
      <c r="P40" s="84"/>
      <c r="Q40" s="90">
        <v>20.75</v>
      </c>
      <c r="R40" s="85">
        <v>20.75</v>
      </c>
      <c r="S40"/>
    </row>
    <row r="41" spans="1:19" ht="15.75" customHeight="1" x14ac:dyDescent="0.2">
      <c r="A41" s="37">
        <f t="shared" si="3"/>
        <v>39</v>
      </c>
      <c r="B41"/>
      <c r="C41" s="161">
        <v>59</v>
      </c>
      <c r="D41" s="170" t="str">
        <f>IF(přihlášky!$G$51="X",přihlášky!$E$51,přihlášky!$H$51)</f>
        <v>Kroupa Miroslav</v>
      </c>
      <c r="E41" s="119" t="str">
        <f>Startovky!E65</f>
        <v>ÚO Písek</v>
      </c>
      <c r="F41" s="3">
        <v>21.72</v>
      </c>
      <c r="G41" s="88">
        <v>21.83</v>
      </c>
      <c r="H41" s="86">
        <f t="shared" si="4"/>
        <v>21.72</v>
      </c>
      <c r="I41">
        <f t="shared" si="5"/>
        <v>21.720435499999997</v>
      </c>
      <c r="J41" s="272"/>
      <c r="K41" s="37"/>
      <c r="L41"/>
      <c r="M41" s="37">
        <v>26</v>
      </c>
      <c r="N41" s="91" t="s">
        <v>74</v>
      </c>
      <c r="O41" s="119" t="s">
        <v>65</v>
      </c>
      <c r="P41" s="3">
        <v>20.8</v>
      </c>
      <c r="Q41" s="88"/>
      <c r="R41" s="86">
        <v>20.8</v>
      </c>
      <c r="S41"/>
    </row>
    <row r="42" spans="1:19" ht="15.75" customHeight="1" x14ac:dyDescent="0.2">
      <c r="A42" s="37">
        <f t="shared" si="3"/>
        <v>40</v>
      </c>
      <c r="B42"/>
      <c r="C42" s="161">
        <v>60</v>
      </c>
      <c r="D42" s="170" t="str">
        <f>IF(přihlášky!$G$64="X",přihlášky!$E$64,přihlášky!$H$64)</f>
        <v>Šebest Dušan</v>
      </c>
      <c r="E42" s="119" t="str">
        <f>Startovky!E66</f>
        <v>ÚO Český Krumlov</v>
      </c>
      <c r="F42" s="3">
        <v>21.73</v>
      </c>
      <c r="G42" s="88"/>
      <c r="H42" s="86">
        <f t="shared" si="4"/>
        <v>21.73</v>
      </c>
      <c r="I42">
        <f t="shared" si="5"/>
        <v>21.731217300000001</v>
      </c>
      <c r="J42" s="272"/>
      <c r="K42" s="37"/>
      <c r="L42"/>
      <c r="M42" s="37">
        <v>5</v>
      </c>
      <c r="N42" s="6" t="s">
        <v>62</v>
      </c>
      <c r="O42" s="119" t="s">
        <v>65</v>
      </c>
      <c r="P42" s="3"/>
      <c r="Q42" s="88">
        <v>20.96</v>
      </c>
      <c r="R42" s="86">
        <v>20.96</v>
      </c>
      <c r="S42"/>
    </row>
    <row r="43" spans="1:19" ht="15.75" customHeight="1" x14ac:dyDescent="0.2">
      <c r="A43" s="37">
        <f t="shared" si="3"/>
        <v>41</v>
      </c>
      <c r="B43"/>
      <c r="C43" s="161">
        <v>21</v>
      </c>
      <c r="D43" s="169" t="str">
        <f>IF(přihlášky!$G$97="X",přihlášky!$E$97,přihlášky!$H$97)</f>
        <v>Svatoň Petr</v>
      </c>
      <c r="E43" s="119" t="str">
        <f>Startovky!E24</f>
        <v>ÚO Tábor</v>
      </c>
      <c r="F43" s="3">
        <v>21.81</v>
      </c>
      <c r="G43" s="88"/>
      <c r="H43" s="86">
        <f t="shared" si="4"/>
        <v>21.81</v>
      </c>
      <c r="I43">
        <f t="shared" si="5"/>
        <v>21.811218099999998</v>
      </c>
      <c r="J43" s="272"/>
      <c r="K43" s="37"/>
      <c r="L43"/>
      <c r="M43" s="37">
        <v>40</v>
      </c>
      <c r="N43" s="91" t="s">
        <v>118</v>
      </c>
      <c r="O43" s="119" t="s">
        <v>65</v>
      </c>
      <c r="P43" s="3">
        <v>21.73</v>
      </c>
      <c r="Q43" s="88">
        <v>21.23</v>
      </c>
      <c r="R43" s="86">
        <v>21.23</v>
      </c>
      <c r="S43"/>
    </row>
    <row r="44" spans="1:19" ht="15.75" customHeight="1" x14ac:dyDescent="0.2">
      <c r="A44" s="37">
        <f t="shared" si="3"/>
        <v>42</v>
      </c>
      <c r="B44"/>
      <c r="C44" s="161">
        <v>3</v>
      </c>
      <c r="D44" s="169" t="str">
        <f>IF(přihlášky!$G$43="X",přihlášky!$E$43,přihlášky!$H$43)</f>
        <v>Šťastný Ladislav</v>
      </c>
      <c r="E44" s="119" t="str">
        <f>Startovky!E6</f>
        <v>ÚO Písek</v>
      </c>
      <c r="F44" s="3">
        <v>21.92</v>
      </c>
      <c r="G44" s="88">
        <v>22.23</v>
      </c>
      <c r="H44" s="86">
        <f t="shared" si="4"/>
        <v>21.92</v>
      </c>
      <c r="I44">
        <f t="shared" si="5"/>
        <v>21.920441500000003</v>
      </c>
      <c r="J44" s="272"/>
      <c r="K44" s="37"/>
      <c r="L44"/>
      <c r="M44" s="37">
        <v>19</v>
      </c>
      <c r="N44" s="91" t="s">
        <v>86</v>
      </c>
      <c r="O44" s="119" t="s">
        <v>65</v>
      </c>
      <c r="P44" s="3">
        <v>22.08</v>
      </c>
      <c r="Q44" s="88">
        <v>22.02</v>
      </c>
      <c r="R44" s="86">
        <v>22.02</v>
      </c>
      <c r="S44"/>
    </row>
    <row r="45" spans="1:19" ht="15.75" customHeight="1" thickBot="1" x14ac:dyDescent="0.25">
      <c r="A45" s="37">
        <f t="shared" si="3"/>
        <v>43</v>
      </c>
      <c r="B45"/>
      <c r="C45" s="161">
        <v>19</v>
      </c>
      <c r="D45" s="169" t="str">
        <f>IF(přihlášky!$G$71="X",přihlášky!$E$71,přihlášky!$H$71)</f>
        <v>Lenc Eduard</v>
      </c>
      <c r="E45" s="119" t="str">
        <f>Startovky!E22</f>
        <v>ÚO Prachatice</v>
      </c>
      <c r="F45" s="3">
        <v>22.08</v>
      </c>
      <c r="G45" s="88">
        <v>22.02</v>
      </c>
      <c r="H45" s="86">
        <f t="shared" si="4"/>
        <v>22.02</v>
      </c>
      <c r="I45">
        <f t="shared" si="5"/>
        <v>22.020440999999998</v>
      </c>
      <c r="J45" s="273"/>
      <c r="K45" s="38"/>
      <c r="L45"/>
      <c r="M45" s="38">
        <v>47</v>
      </c>
      <c r="N45" s="200" t="s">
        <v>60</v>
      </c>
      <c r="O45" s="120" t="s">
        <v>65</v>
      </c>
      <c r="P45" s="4">
        <v>24.24</v>
      </c>
      <c r="Q45" s="201"/>
      <c r="R45" s="202">
        <v>24.24</v>
      </c>
      <c r="S45"/>
    </row>
    <row r="46" spans="1:19" ht="15.75" thickBot="1" x14ac:dyDescent="0.25">
      <c r="A46" s="37">
        <f t="shared" si="3"/>
        <v>44</v>
      </c>
      <c r="B46"/>
      <c r="C46" s="161">
        <v>10</v>
      </c>
      <c r="D46" s="169" t="str">
        <f>IF(přihlášky!$G$44="X",přihlášky!$E$44,přihlášky!$H$44)</f>
        <v>Trantina Karel</v>
      </c>
      <c r="E46" s="119" t="str">
        <f>Startovky!E13</f>
        <v>ÚO Písek</v>
      </c>
      <c r="F46" s="3"/>
      <c r="G46" s="88">
        <v>22.06</v>
      </c>
      <c r="H46" s="86">
        <f t="shared" si="4"/>
        <v>22.06</v>
      </c>
      <c r="I46">
        <f t="shared" si="5"/>
        <v>22.061220599999999</v>
      </c>
      <c r="J46" s="13" t="s">
        <v>27</v>
      </c>
      <c r="K46" s="94">
        <f>RANK(T14,T10:T16,1)</f>
        <v>7</v>
      </c>
      <c r="L46"/>
      <c r="M46"/>
      <c r="N46"/>
      <c r="O46"/>
      <c r="P46"/>
      <c r="Q46"/>
      <c r="R46" s="87">
        <f>SUM(R40:R45)</f>
        <v>130</v>
      </c>
      <c r="S46" s="51" t="s">
        <v>35</v>
      </c>
    </row>
    <row r="47" spans="1:19" ht="15.75" thickBot="1" x14ac:dyDescent="0.25">
      <c r="A47" s="37">
        <f t="shared" si="3"/>
        <v>45</v>
      </c>
      <c r="B47"/>
      <c r="C47" s="161">
        <v>66</v>
      </c>
      <c r="D47" s="170" t="str">
        <f>IF(přihlášky!$G$52="X",přihlášky!$E$52,přihlášky!$H$52)</f>
        <v>Cimbura Jan</v>
      </c>
      <c r="E47" s="119" t="str">
        <f>Startovky!E72</f>
        <v>ÚO Písek</v>
      </c>
      <c r="F47" s="3">
        <v>22.16</v>
      </c>
      <c r="G47" s="88"/>
      <c r="H47" s="86">
        <f t="shared" si="4"/>
        <v>22.16</v>
      </c>
      <c r="I47">
        <f t="shared" si="5"/>
        <v>22.161221600000001</v>
      </c>
      <c r="J47"/>
      <c r="K47"/>
      <c r="L47"/>
      <c r="M47"/>
      <c r="N47"/>
      <c r="O47"/>
      <c r="P47"/>
      <c r="Q47"/>
      <c r="R47"/>
      <c r="S47"/>
    </row>
    <row r="48" spans="1:19" ht="15.75" thickBot="1" x14ac:dyDescent="0.25">
      <c r="A48" s="37">
        <f t="shared" si="3"/>
        <v>46</v>
      </c>
      <c r="B48"/>
      <c r="C48" s="161">
        <v>17</v>
      </c>
      <c r="D48" s="169" t="str">
        <f>IF(přihlášky!$G$45="X",přihlášky!$E$45,přihlášky!$H$45)</f>
        <v>Smrt Stanislav</v>
      </c>
      <c r="E48" s="119" t="str">
        <f>Startovky!E20</f>
        <v>ÚO Písek</v>
      </c>
      <c r="F48" s="3">
        <v>22.81</v>
      </c>
      <c r="G48" s="88">
        <v>22.3</v>
      </c>
      <c r="H48" s="86">
        <f t="shared" si="4"/>
        <v>22.3</v>
      </c>
      <c r="I48">
        <f t="shared" si="5"/>
        <v>22.3004511</v>
      </c>
      <c r="J48"/>
      <c r="K48" s="9"/>
      <c r="L48"/>
      <c r="M48" s="278" t="str">
        <f>přihlášky!$C$12</f>
        <v>ÚO Strakonice</v>
      </c>
      <c r="N48" s="279"/>
      <c r="O48" s="279"/>
      <c r="P48" s="279"/>
      <c r="Q48" s="280"/>
      <c r="R48"/>
      <c r="S48"/>
    </row>
    <row r="49" spans="1:19" ht="15.75" customHeight="1" x14ac:dyDescent="0.2">
      <c r="A49" s="37">
        <f t="shared" si="3"/>
        <v>47</v>
      </c>
      <c r="B49"/>
      <c r="C49" s="161">
        <v>7</v>
      </c>
      <c r="D49" s="169" t="str">
        <f>IF(přihlášky!$G$95="X",přihlášky!$E$95,přihlášky!$H$95)</f>
        <v>Janovský Martin</v>
      </c>
      <c r="E49" s="119" t="str">
        <f>Startovky!E10</f>
        <v>ÚO Tábor</v>
      </c>
      <c r="F49" s="3">
        <v>23.12</v>
      </c>
      <c r="G49" s="88">
        <v>22.38</v>
      </c>
      <c r="H49" s="86">
        <f t="shared" si="4"/>
        <v>22.38</v>
      </c>
      <c r="I49">
        <f t="shared" si="5"/>
        <v>22.380454999999998</v>
      </c>
      <c r="J49" s="271">
        <v>6</v>
      </c>
      <c r="K49" s="36"/>
      <c r="L49"/>
      <c r="M49" s="36">
        <v>27</v>
      </c>
      <c r="N49" s="228" t="s">
        <v>58</v>
      </c>
      <c r="O49" s="118" t="s">
        <v>47</v>
      </c>
      <c r="P49" s="84">
        <v>17.329999999999998</v>
      </c>
      <c r="Q49" s="90">
        <v>17.02</v>
      </c>
      <c r="R49" s="85">
        <v>17.02</v>
      </c>
      <c r="S49"/>
    </row>
    <row r="50" spans="1:19" ht="15.75" customHeight="1" x14ac:dyDescent="0.2">
      <c r="A50" s="37">
        <f t="shared" si="3"/>
        <v>48</v>
      </c>
      <c r="B50"/>
      <c r="C50" s="161">
        <v>49</v>
      </c>
      <c r="D50" s="170" t="str">
        <f>IF(přihlášky!$G$101="X",přihlášky!$E$101,přihlášky!$H$101)</f>
        <v>Fišer Ondřej</v>
      </c>
      <c r="E50" s="119" t="str">
        <f>Startovky!E55</f>
        <v>ÚO Tábor</v>
      </c>
      <c r="F50" s="3">
        <v>22.51</v>
      </c>
      <c r="G50" s="88"/>
      <c r="H50" s="86">
        <f t="shared" si="4"/>
        <v>22.51</v>
      </c>
      <c r="I50">
        <f t="shared" si="5"/>
        <v>22.511225100000001</v>
      </c>
      <c r="J50" s="272"/>
      <c r="K50" s="37"/>
      <c r="L50"/>
      <c r="M50" s="37">
        <v>6</v>
      </c>
      <c r="N50" s="91" t="s">
        <v>57</v>
      </c>
      <c r="O50" s="119" t="s">
        <v>47</v>
      </c>
      <c r="P50" s="3">
        <v>20.04</v>
      </c>
      <c r="Q50" s="88">
        <v>19.43</v>
      </c>
      <c r="R50" s="86">
        <v>19.43</v>
      </c>
      <c r="S50"/>
    </row>
    <row r="51" spans="1:19" ht="15.75" customHeight="1" x14ac:dyDescent="0.2">
      <c r="A51" s="37">
        <f t="shared" si="3"/>
        <v>49</v>
      </c>
      <c r="B51"/>
      <c r="C51" s="161">
        <v>33</v>
      </c>
      <c r="D51" s="169" t="str">
        <f>IF(přihlášky!$G$73="X",přihlášky!$E$73,přihlášky!$H$73)</f>
        <v>Jiráň Marek</v>
      </c>
      <c r="E51" s="119" t="str">
        <f>Startovky!E36</f>
        <v>ÚO Prachatice</v>
      </c>
      <c r="F51" s="3">
        <v>22.75</v>
      </c>
      <c r="G51" s="88"/>
      <c r="H51" s="86">
        <f t="shared" si="4"/>
        <v>22.75</v>
      </c>
      <c r="I51">
        <f t="shared" si="5"/>
        <v>22.751227499999999</v>
      </c>
      <c r="J51" s="272"/>
      <c r="K51" s="37"/>
      <c r="L51"/>
      <c r="M51" s="37">
        <v>48</v>
      </c>
      <c r="N51" s="91" t="s">
        <v>119</v>
      </c>
      <c r="O51" s="119" t="s">
        <v>47</v>
      </c>
      <c r="P51" s="3">
        <v>20.09</v>
      </c>
      <c r="Q51" s="88">
        <v>19.809999999999999</v>
      </c>
      <c r="R51" s="86">
        <v>19.809999999999999</v>
      </c>
      <c r="S51"/>
    </row>
    <row r="52" spans="1:19" ht="15.75" customHeight="1" x14ac:dyDescent="0.2">
      <c r="A52" s="37">
        <f t="shared" si="3"/>
        <v>50</v>
      </c>
      <c r="B52"/>
      <c r="C52" s="161">
        <v>11</v>
      </c>
      <c r="D52" s="169" t="str">
        <f>IF(přihlášky!$G$57="X",přihlášky!$E$57,přihlášky!$H$57)</f>
        <v>Dvořák Jan</v>
      </c>
      <c r="E52" s="119" t="str">
        <f>Startovky!E14</f>
        <v>ÚO Český Krumlov</v>
      </c>
      <c r="F52" s="3">
        <v>22.78</v>
      </c>
      <c r="G52" s="88">
        <v>22.81</v>
      </c>
      <c r="H52" s="86">
        <f t="shared" si="4"/>
        <v>22.78</v>
      </c>
      <c r="I52">
        <f t="shared" si="5"/>
        <v>22.7804559</v>
      </c>
      <c r="J52" s="272"/>
      <c r="K52" s="37"/>
      <c r="L52"/>
      <c r="M52" s="37">
        <v>13</v>
      </c>
      <c r="N52" s="93" t="s">
        <v>94</v>
      </c>
      <c r="O52" s="119" t="s">
        <v>47</v>
      </c>
      <c r="P52" s="3">
        <v>21.63</v>
      </c>
      <c r="Q52" s="88">
        <v>20.59</v>
      </c>
      <c r="R52" s="86">
        <v>20.59</v>
      </c>
      <c r="S52"/>
    </row>
    <row r="53" spans="1:19" ht="15.75" customHeight="1" x14ac:dyDescent="0.2">
      <c r="A53" s="37">
        <f t="shared" si="3"/>
        <v>51</v>
      </c>
      <c r="B53"/>
      <c r="C53" s="161">
        <v>67</v>
      </c>
      <c r="D53" s="170" t="str">
        <f>IF(přihlášky!$G$65="X",přihlášky!$E$65,přihlášky!$H$65)</f>
        <v>Liebl Václav</v>
      </c>
      <c r="E53" s="119" t="str">
        <f>Startovky!E73</f>
        <v>ÚO Český Krumlov</v>
      </c>
      <c r="F53" s="3"/>
      <c r="G53" s="88">
        <v>22.96</v>
      </c>
      <c r="H53" s="86">
        <f t="shared" si="4"/>
        <v>22.96</v>
      </c>
      <c r="I53">
        <f t="shared" si="5"/>
        <v>22.961229599999999</v>
      </c>
      <c r="J53" s="272"/>
      <c r="K53" s="37"/>
      <c r="L53"/>
      <c r="M53" s="37">
        <v>41</v>
      </c>
      <c r="N53" s="91" t="s">
        <v>81</v>
      </c>
      <c r="O53" s="119" t="s">
        <v>47</v>
      </c>
      <c r="P53" s="3">
        <v>20.99</v>
      </c>
      <c r="Q53" s="88">
        <v>21.26</v>
      </c>
      <c r="R53" s="86">
        <v>20.99</v>
      </c>
      <c r="S53"/>
    </row>
    <row r="54" spans="1:19" ht="15.75" customHeight="1" thickBot="1" x14ac:dyDescent="0.25">
      <c r="A54" s="37">
        <f t="shared" si="3"/>
        <v>52</v>
      </c>
      <c r="B54"/>
      <c r="C54" s="161">
        <v>20</v>
      </c>
      <c r="D54" s="169" t="str">
        <f>IF(přihlášky!$G$84="X",přihlášky!$E$84,přihlášky!$H$84)</f>
        <v>Louda Petr</v>
      </c>
      <c r="E54" s="119" t="str">
        <f>Startovky!E23</f>
        <v>ÚO Strakonice</v>
      </c>
      <c r="F54" s="3"/>
      <c r="G54" s="88">
        <v>23.12</v>
      </c>
      <c r="H54" s="86">
        <f t="shared" si="4"/>
        <v>23.12</v>
      </c>
      <c r="I54">
        <f t="shared" si="5"/>
        <v>23.1212312</v>
      </c>
      <c r="J54" s="273"/>
      <c r="K54" s="38"/>
      <c r="L54"/>
      <c r="M54" s="38">
        <v>34</v>
      </c>
      <c r="N54" s="229" t="s">
        <v>82</v>
      </c>
      <c r="O54" s="120" t="s">
        <v>47</v>
      </c>
      <c r="P54" s="4">
        <v>21.2</v>
      </c>
      <c r="Q54" s="201">
        <v>21.95</v>
      </c>
      <c r="R54" s="202">
        <v>21.2</v>
      </c>
      <c r="S54"/>
    </row>
    <row r="55" spans="1:19" ht="15.75" thickBot="1" x14ac:dyDescent="0.25">
      <c r="A55" s="37">
        <f t="shared" si="3"/>
        <v>53</v>
      </c>
      <c r="B55"/>
      <c r="C55" s="161">
        <v>28</v>
      </c>
      <c r="D55" s="169" t="str">
        <f>IF(přihlášky!$G$98="X",přihlášky!$E$98,přihlášky!$H$98)</f>
        <v>Brožek Josef</v>
      </c>
      <c r="E55" s="119" t="str">
        <f>Startovky!E31</f>
        <v>ÚO Tábor</v>
      </c>
      <c r="F55" s="3">
        <v>23.23</v>
      </c>
      <c r="G55" s="88">
        <v>23.31</v>
      </c>
      <c r="H55" s="86">
        <f t="shared" si="4"/>
        <v>23.23</v>
      </c>
      <c r="I55">
        <f t="shared" si="5"/>
        <v>23.2304654</v>
      </c>
      <c r="J55" s="13" t="s">
        <v>27</v>
      </c>
      <c r="K55" s="94">
        <f>RANK(T15,T10:T16,1)</f>
        <v>3</v>
      </c>
      <c r="L55"/>
      <c r="M55"/>
      <c r="N55"/>
      <c r="O55"/>
      <c r="P55"/>
      <c r="Q55"/>
      <c r="R55" s="87">
        <f>SUM(R49:R54)</f>
        <v>119.04</v>
      </c>
      <c r="S55" s="51" t="s">
        <v>35</v>
      </c>
    </row>
    <row r="56" spans="1:19" ht="15.75" thickBot="1" x14ac:dyDescent="0.25">
      <c r="A56" s="37">
        <f t="shared" si="3"/>
        <v>54</v>
      </c>
      <c r="B56"/>
      <c r="C56" s="161">
        <v>25</v>
      </c>
      <c r="D56" s="169" t="str">
        <f>IF(přihlášky!$G$59="X",přihlášky!$E$59,přihlášky!$H$59)</f>
        <v>Hüttner Milan</v>
      </c>
      <c r="E56" s="119" t="str">
        <f>Startovky!E28</f>
        <v>ÚO Český Krumlov</v>
      </c>
      <c r="F56" s="3">
        <v>23.83</v>
      </c>
      <c r="G56" s="88">
        <v>27.03</v>
      </c>
      <c r="H56" s="86">
        <f t="shared" si="4"/>
        <v>23.83</v>
      </c>
      <c r="I56">
        <f t="shared" si="5"/>
        <v>23.830508599999998</v>
      </c>
      <c r="J56"/>
      <c r="K56"/>
      <c r="L56"/>
      <c r="M56"/>
      <c r="N56"/>
      <c r="O56"/>
      <c r="P56"/>
      <c r="Q56"/>
      <c r="R56"/>
      <c r="S56"/>
    </row>
    <row r="57" spans="1:19" ht="15.75" thickBot="1" x14ac:dyDescent="0.25">
      <c r="A57" s="37">
        <f t="shared" si="3"/>
        <v>55</v>
      </c>
      <c r="B57"/>
      <c r="C57" s="161">
        <v>39</v>
      </c>
      <c r="D57" s="170" t="str">
        <f>IF(přihlášky!$G$61="X",přihlášky!$E$61,přihlášky!$H$61)</f>
        <v>Kaločai Martin</v>
      </c>
      <c r="E57" s="119" t="str">
        <f>Startovky!E45</f>
        <v>ÚO Český Krumlov</v>
      </c>
      <c r="F57" s="3">
        <v>24.08</v>
      </c>
      <c r="G57" s="88">
        <v>24.56</v>
      </c>
      <c r="H57" s="86">
        <f t="shared" si="4"/>
        <v>24.08</v>
      </c>
      <c r="I57">
        <f t="shared" si="5"/>
        <v>24.080486399999998</v>
      </c>
      <c r="J57"/>
      <c r="K57" s="9"/>
      <c r="L57"/>
      <c r="M57" s="278" t="str">
        <f>přihlášky!$C$13</f>
        <v>ÚO Tábor</v>
      </c>
      <c r="N57" s="279"/>
      <c r="O57" s="279"/>
      <c r="P57" s="279"/>
      <c r="Q57" s="280"/>
      <c r="R57"/>
      <c r="S57"/>
    </row>
    <row r="58" spans="1:19" ht="15.75" customHeight="1" x14ac:dyDescent="0.2">
      <c r="A58" s="37">
        <f t="shared" si="3"/>
        <v>56</v>
      </c>
      <c r="B58"/>
      <c r="C58" s="161">
        <v>47</v>
      </c>
      <c r="D58" s="170" t="str">
        <f>IF(přihlášky!$G$75="X",přihlášky!$E$75,přihlášky!$H$75)</f>
        <v>Jiráň Aleš</v>
      </c>
      <c r="E58" s="119" t="str">
        <f>Startovky!E53</f>
        <v>ÚO Prachatice</v>
      </c>
      <c r="F58" s="3">
        <v>24.24</v>
      </c>
      <c r="G58" s="88"/>
      <c r="H58" s="86">
        <f t="shared" si="4"/>
        <v>24.24</v>
      </c>
      <c r="I58">
        <f t="shared" si="5"/>
        <v>24.241242399999997</v>
      </c>
      <c r="J58" s="271">
        <v>7</v>
      </c>
      <c r="K58" s="36"/>
      <c r="L58"/>
      <c r="M58" s="36">
        <v>42</v>
      </c>
      <c r="N58" s="199" t="s">
        <v>90</v>
      </c>
      <c r="O58" s="118" t="s">
        <v>68</v>
      </c>
      <c r="P58" s="84">
        <v>18.829999999999998</v>
      </c>
      <c r="Q58" s="90"/>
      <c r="R58" s="85">
        <v>18.829999999999998</v>
      </c>
      <c r="S58"/>
    </row>
    <row r="59" spans="1:19" ht="15.75" customHeight="1" x14ac:dyDescent="0.2">
      <c r="A59" s="37">
        <f t="shared" si="3"/>
        <v>57</v>
      </c>
      <c r="B59"/>
      <c r="C59" s="161">
        <v>54</v>
      </c>
      <c r="D59" s="170" t="str">
        <f>IF(přihlášky!$G$76="X",přihlášky!$E$76,přihlášky!$H$76)</f>
        <v>Kouba Jiří</v>
      </c>
      <c r="E59" s="119" t="str">
        <f>Startovky!E60</f>
        <v>ÚO Prachatice</v>
      </c>
      <c r="F59" s="3">
        <v>26.98</v>
      </c>
      <c r="G59" s="88">
        <v>25.9</v>
      </c>
      <c r="H59" s="86">
        <f t="shared" si="4"/>
        <v>25.9</v>
      </c>
      <c r="I59">
        <f t="shared" si="5"/>
        <v>25.9005288</v>
      </c>
      <c r="J59" s="272"/>
      <c r="K59" s="37"/>
      <c r="L59"/>
      <c r="M59" s="37">
        <v>56</v>
      </c>
      <c r="N59" s="91" t="s">
        <v>93</v>
      </c>
      <c r="O59" s="119" t="s">
        <v>68</v>
      </c>
      <c r="P59" s="3">
        <v>19.66</v>
      </c>
      <c r="Q59" s="88"/>
      <c r="R59" s="86">
        <v>19.66</v>
      </c>
      <c r="S59"/>
    </row>
    <row r="60" spans="1:19" ht="15.75" customHeight="1" x14ac:dyDescent="0.2">
      <c r="A60" s="37">
        <f t="shared" si="3"/>
        <v>58</v>
      </c>
      <c r="B60"/>
      <c r="C60" s="161">
        <v>16</v>
      </c>
      <c r="D60" s="169" t="str">
        <f>IF(přihlášky!$G$32="X",přihlášky!$E$32,přihlášky!$H$32)</f>
        <v>Nestartuje</v>
      </c>
      <c r="E60" s="119" t="str">
        <f>Startovky!E19</f>
        <v>ÚO Jindřichův Hradec</v>
      </c>
      <c r="F60" s="3"/>
      <c r="G60" s="88"/>
      <c r="H60" s="86" t="str">
        <f t="shared" si="4"/>
        <v>diskval.</v>
      </c>
      <c r="I60">
        <f t="shared" si="5"/>
        <v>1000</v>
      </c>
      <c r="J60" s="272"/>
      <c r="K60" s="37"/>
      <c r="L60"/>
      <c r="M60" s="37">
        <v>14</v>
      </c>
      <c r="N60" s="91" t="s">
        <v>52</v>
      </c>
      <c r="O60" s="119" t="s">
        <v>68</v>
      </c>
      <c r="P60" s="3">
        <v>20.71</v>
      </c>
      <c r="Q60" s="88"/>
      <c r="R60" s="86">
        <v>20.71</v>
      </c>
      <c r="S60"/>
    </row>
    <row r="61" spans="1:19" ht="15.75" customHeight="1" x14ac:dyDescent="0.2">
      <c r="A61" s="37">
        <f t="shared" si="3"/>
        <v>58</v>
      </c>
      <c r="B61"/>
      <c r="C61" s="161">
        <v>24</v>
      </c>
      <c r="D61" s="169" t="str">
        <f>IF(přihlášky!$G$46="X",přihlášky!$E$46,přihlášky!$H$46)</f>
        <v>Nestartuje</v>
      </c>
      <c r="E61" s="119" t="str">
        <f>Startovky!E27</f>
        <v>ÚO Písek</v>
      </c>
      <c r="F61" s="3"/>
      <c r="G61" s="88"/>
      <c r="H61" s="86" t="str">
        <f t="shared" si="4"/>
        <v>diskval.</v>
      </c>
      <c r="I61">
        <f t="shared" si="5"/>
        <v>1000</v>
      </c>
      <c r="J61" s="272"/>
      <c r="K61" s="37"/>
      <c r="L61"/>
      <c r="M61" s="37">
        <v>35</v>
      </c>
      <c r="N61" s="91" t="s">
        <v>53</v>
      </c>
      <c r="O61" s="119" t="s">
        <v>68</v>
      </c>
      <c r="P61" s="3">
        <v>21.91</v>
      </c>
      <c r="Q61" s="88">
        <v>21.27</v>
      </c>
      <c r="R61" s="86">
        <v>21.27</v>
      </c>
      <c r="S61"/>
    </row>
    <row r="62" spans="1:19" ht="15.75" customHeight="1" x14ac:dyDescent="0.2">
      <c r="A62" s="37">
        <f t="shared" si="3"/>
        <v>58</v>
      </c>
      <c r="B62"/>
      <c r="C62" s="161">
        <v>31</v>
      </c>
      <c r="D62" s="169" t="str">
        <f>IF(přihlášky!$G$47="X",přihlášky!$E$47,přihlášky!$H$47)</f>
        <v>Nestartuje</v>
      </c>
      <c r="E62" s="119" t="str">
        <f>Startovky!E34</f>
        <v>ÚO Písek</v>
      </c>
      <c r="F62" s="3"/>
      <c r="G62" s="88"/>
      <c r="H62" s="86" t="str">
        <f t="shared" si="4"/>
        <v>diskval.</v>
      </c>
      <c r="I62">
        <f t="shared" si="5"/>
        <v>1000</v>
      </c>
      <c r="J62" s="272"/>
      <c r="K62" s="37"/>
      <c r="L62"/>
      <c r="M62" s="37">
        <v>21</v>
      </c>
      <c r="N62" s="91" t="s">
        <v>54</v>
      </c>
      <c r="O62" s="119" t="s">
        <v>68</v>
      </c>
      <c r="P62" s="3">
        <v>21.81</v>
      </c>
      <c r="Q62" s="88"/>
      <c r="R62" s="86">
        <v>21.81</v>
      </c>
      <c r="S62"/>
    </row>
    <row r="63" spans="1:19" ht="15.75" customHeight="1" thickBot="1" x14ac:dyDescent="0.25">
      <c r="A63" s="37">
        <f t="shared" si="3"/>
        <v>58</v>
      </c>
      <c r="B63"/>
      <c r="C63" s="161">
        <v>50</v>
      </c>
      <c r="D63" s="170" t="str">
        <f>IF(přihlášky!$G$24="X",přihlášky!$E$24,přihlášky!$H$24)</f>
        <v>Nestartuje</v>
      </c>
      <c r="E63" s="119" t="str">
        <f>Startovky!E56</f>
        <v>ÚO České Budějovice</v>
      </c>
      <c r="F63" s="3"/>
      <c r="G63" s="88"/>
      <c r="H63" s="86" t="str">
        <f t="shared" si="4"/>
        <v>diskval.</v>
      </c>
      <c r="I63">
        <f t="shared" si="5"/>
        <v>1000</v>
      </c>
      <c r="J63" s="273"/>
      <c r="K63" s="38"/>
      <c r="L63"/>
      <c r="M63" s="38">
        <v>7</v>
      </c>
      <c r="N63" s="200" t="s">
        <v>89</v>
      </c>
      <c r="O63" s="120" t="s">
        <v>68</v>
      </c>
      <c r="P63" s="4">
        <v>23.12</v>
      </c>
      <c r="Q63" s="201">
        <v>22.38</v>
      </c>
      <c r="R63" s="202">
        <v>22.38</v>
      </c>
      <c r="S63"/>
    </row>
    <row r="64" spans="1:19" ht="15.75" thickBot="1" x14ac:dyDescent="0.25">
      <c r="A64" s="37">
        <f t="shared" si="3"/>
        <v>58</v>
      </c>
      <c r="B64"/>
      <c r="C64" s="161">
        <v>55</v>
      </c>
      <c r="D64" s="170" t="str">
        <f>IF(přihlášky!$G$89="X",přihlášky!$E$89,přihlášky!$H$89)</f>
        <v>Nestartuje</v>
      </c>
      <c r="E64" s="119" t="str">
        <f>Startovky!E61</f>
        <v>ÚO Strakonice</v>
      </c>
      <c r="F64" s="3"/>
      <c r="G64" s="88"/>
      <c r="H64" s="86" t="str">
        <f t="shared" si="4"/>
        <v>diskval.</v>
      </c>
      <c r="I64">
        <f t="shared" si="5"/>
        <v>1000</v>
      </c>
      <c r="J64" s="13" t="s">
        <v>27</v>
      </c>
      <c r="K64" s="94">
        <f>RANK(T16,T10:T16,1)</f>
        <v>5</v>
      </c>
      <c r="L64"/>
      <c r="M64"/>
      <c r="N64"/>
      <c r="O64"/>
      <c r="P64"/>
      <c r="Q64"/>
      <c r="R64" s="87">
        <f>SUM(R58:R63)</f>
        <v>124.66</v>
      </c>
      <c r="S64" s="51" t="s">
        <v>35</v>
      </c>
    </row>
    <row r="65" spans="1:19" ht="15.75" customHeight="1" x14ac:dyDescent="0.25">
      <c r="A65" s="37">
        <f t="shared" si="3"/>
        <v>58</v>
      </c>
      <c r="B65"/>
      <c r="C65" s="161">
        <v>61</v>
      </c>
      <c r="D65" s="172" t="str">
        <f>IF(přihlášky!$G$77="X",přihlášky!$E$77,přihlášky!$H$77)</f>
        <v>Nožička Jan</v>
      </c>
      <c r="E65" s="119" t="str">
        <f>Startovky!E67</f>
        <v>ÚO Prachatice</v>
      </c>
      <c r="F65" s="3"/>
      <c r="G65" s="88"/>
      <c r="H65" s="86" t="str">
        <f t="shared" si="4"/>
        <v>diskval.</v>
      </c>
      <c r="I65">
        <f t="shared" si="5"/>
        <v>1000</v>
      </c>
      <c r="J65"/>
      <c r="K65"/>
      <c r="L65"/>
      <c r="M65" s="266" t="s">
        <v>44</v>
      </c>
      <c r="N65" s="267"/>
      <c r="O65" s="267"/>
      <c r="P65" s="267"/>
      <c r="Q65" s="267"/>
      <c r="R65" s="267"/>
      <c r="S65" s="267"/>
    </row>
    <row r="66" spans="1:19" ht="12.75" customHeight="1" x14ac:dyDescent="0.2">
      <c r="A66" s="37">
        <f t="shared" si="3"/>
        <v>58</v>
      </c>
      <c r="B66"/>
      <c r="C66" s="161">
        <v>62</v>
      </c>
      <c r="D66" s="170" t="str">
        <f>IF(přihlášky!$G$90="X",přihlášky!$E$90,přihlášky!$H$90)</f>
        <v>Nestartuje</v>
      </c>
      <c r="E66" s="119" t="str">
        <f>Startovky!E68</f>
        <v>ÚO Strakonice</v>
      </c>
      <c r="F66" s="3"/>
      <c r="G66" s="88"/>
      <c r="H66" s="86" t="str">
        <f t="shared" si="4"/>
        <v>diskval.</v>
      </c>
      <c r="I66">
        <f t="shared" si="5"/>
        <v>1000</v>
      </c>
      <c r="J66"/>
      <c r="K66"/>
      <c r="L66"/>
      <c r="M66" s="267"/>
      <c r="N66" s="267"/>
      <c r="O66" s="267"/>
      <c r="P66" s="267"/>
      <c r="Q66" s="267"/>
      <c r="R66" s="267"/>
      <c r="S66" s="267"/>
    </row>
    <row r="67" spans="1:19" ht="15" x14ac:dyDescent="0.2">
      <c r="A67" s="37">
        <f t="shared" ref="A67:A72" si="6">RANK(I67,$I$3:$I$72,1)</f>
        <v>58</v>
      </c>
      <c r="B67"/>
      <c r="C67" s="161">
        <v>63</v>
      </c>
      <c r="D67" s="170" t="str">
        <f>IF(přihlášky!$G$103="X",přihlášky!$E$103,přihlášky!$H$103)</f>
        <v>Nestartuje</v>
      </c>
      <c r="E67" s="119" t="str">
        <f>Startovky!E69</f>
        <v>ÚO Tábor</v>
      </c>
      <c r="F67" s="3"/>
      <c r="G67" s="88"/>
      <c r="H67" s="86" t="str">
        <f t="shared" ref="H67:H98" si="7">IF(AND(F67=0,G67=0),"diskval.",IF(AND(F67&gt;0,G67&gt;0),MIN(F67:G67),IF(F67&gt;0,F67,G67)))</f>
        <v>diskval.</v>
      </c>
      <c r="I67">
        <f t="shared" ref="I67:I98" si="8">IF(F67+G67=0,1000,H67+((IF(F67&gt;0,F67,100)+IF(G67&gt;0,G67,100))/100000))</f>
        <v>1000</v>
      </c>
      <c r="J67"/>
      <c r="K67"/>
      <c r="L67"/>
      <c r="M67" s="267"/>
      <c r="N67" s="267"/>
      <c r="O67" s="267"/>
      <c r="P67" s="267"/>
      <c r="Q67" s="267"/>
      <c r="R67" s="267"/>
      <c r="S67" s="267"/>
    </row>
    <row r="68" spans="1:19" ht="15" x14ac:dyDescent="0.2">
      <c r="A68" s="37">
        <f t="shared" si="6"/>
        <v>58</v>
      </c>
      <c r="B68"/>
      <c r="C68" s="161">
        <v>64</v>
      </c>
      <c r="D68" s="170" t="str">
        <f>IF(přihlášky!$G$26="X",přihlášky!$E$26,přihlášky!$H$26)</f>
        <v>Nestartuje</v>
      </c>
      <c r="E68" s="119" t="str">
        <f>Startovky!E70</f>
        <v>ÚO České Budějovice</v>
      </c>
      <c r="F68" s="3"/>
      <c r="G68" s="88"/>
      <c r="H68" s="86" t="str">
        <f t="shared" si="7"/>
        <v>diskval.</v>
      </c>
      <c r="I68">
        <f t="shared" si="8"/>
        <v>1000</v>
      </c>
      <c r="J68"/>
      <c r="K68"/>
      <c r="L68"/>
      <c r="M68" s="267"/>
      <c r="N68" s="267"/>
      <c r="O68" s="267"/>
      <c r="P68" s="267"/>
      <c r="Q68" s="267"/>
      <c r="R68" s="267"/>
      <c r="S68" s="267"/>
    </row>
    <row r="69" spans="1:19" ht="15" x14ac:dyDescent="0.2">
      <c r="A69" s="37">
        <f t="shared" si="6"/>
        <v>58</v>
      </c>
      <c r="B69"/>
      <c r="C69" s="161">
        <v>65</v>
      </c>
      <c r="D69" s="170" t="str">
        <f>IF(přihlášky!$G$39="X",přihlášky!$E$39,přihlášky!$H$39)</f>
        <v>Nestartuje</v>
      </c>
      <c r="E69" s="119" t="str">
        <f>Startovky!E71</f>
        <v>ÚO Jindřichův Hradec</v>
      </c>
      <c r="F69" s="3"/>
      <c r="G69" s="88"/>
      <c r="H69" s="86" t="str">
        <f t="shared" si="7"/>
        <v>diskval.</v>
      </c>
      <c r="I69">
        <f t="shared" si="8"/>
        <v>1000</v>
      </c>
      <c r="J69"/>
      <c r="K69"/>
      <c r="L69"/>
      <c r="M69" s="267"/>
      <c r="N69" s="267"/>
      <c r="O69" s="267"/>
      <c r="P69" s="267"/>
      <c r="Q69" s="267"/>
      <c r="R69" s="267"/>
      <c r="S69" s="267"/>
    </row>
    <row r="70" spans="1:19" ht="15" x14ac:dyDescent="0.2">
      <c r="A70" s="37">
        <f t="shared" si="6"/>
        <v>58</v>
      </c>
      <c r="B70"/>
      <c r="C70" s="161">
        <v>68</v>
      </c>
      <c r="D70" s="170" t="str">
        <f>IF(přihlášky!$G$78="X",přihlášky!$E$78,přihlášky!$H$78)</f>
        <v>Nestartuje</v>
      </c>
      <c r="E70" s="119" t="str">
        <f>Startovky!E74</f>
        <v>ÚO Prachatice</v>
      </c>
      <c r="F70" s="3"/>
      <c r="G70" s="88"/>
      <c r="H70" s="86" t="str">
        <f t="shared" si="7"/>
        <v>diskval.</v>
      </c>
      <c r="I70">
        <f t="shared" si="8"/>
        <v>1000</v>
      </c>
      <c r="J70"/>
      <c r="K70"/>
      <c r="L70"/>
      <c r="M70" s="267"/>
      <c r="N70" s="267"/>
      <c r="O70" s="267"/>
      <c r="P70" s="267"/>
      <c r="Q70" s="267"/>
      <c r="R70" s="267"/>
      <c r="S70" s="267"/>
    </row>
    <row r="71" spans="1:19" ht="15" x14ac:dyDescent="0.2">
      <c r="A71" s="37">
        <f t="shared" si="6"/>
        <v>58</v>
      </c>
      <c r="B71"/>
      <c r="C71" s="161">
        <v>69</v>
      </c>
      <c r="D71" s="170" t="str">
        <f>IF(přihlášky!$G$91="X",přihlášky!$E$91,přihlášky!$H$91)</f>
        <v>Nestartuje</v>
      </c>
      <c r="E71" s="119" t="str">
        <f>Startovky!E75</f>
        <v>ÚO Strakonice</v>
      </c>
      <c r="F71" s="3"/>
      <c r="G71" s="88"/>
      <c r="H71" s="86" t="str">
        <f t="shared" si="7"/>
        <v>diskval.</v>
      </c>
      <c r="I71">
        <f t="shared" si="8"/>
        <v>1000</v>
      </c>
      <c r="J71"/>
      <c r="K71"/>
      <c r="L71"/>
      <c r="M71" s="267"/>
      <c r="N71" s="267"/>
      <c r="O71" s="267"/>
      <c r="P71" s="267"/>
      <c r="Q71" s="267"/>
      <c r="R71" s="267"/>
      <c r="S71" s="267"/>
    </row>
    <row r="72" spans="1:19" ht="15.75" thickBot="1" x14ac:dyDescent="0.25">
      <c r="A72" s="38">
        <f t="shared" si="6"/>
        <v>58</v>
      </c>
      <c r="B72"/>
      <c r="C72" s="162">
        <v>70</v>
      </c>
      <c r="D72" s="68" t="str">
        <f>IF(přihlášky!$G$104="X",přihlášky!$E$104,přihlášky!$H$104)</f>
        <v>Nestartuje</v>
      </c>
      <c r="E72" s="120" t="str">
        <f>Startovky!E76</f>
        <v>ÚO Tábor</v>
      </c>
      <c r="F72" s="4"/>
      <c r="G72" s="201"/>
      <c r="H72" s="202" t="str">
        <f t="shared" si="7"/>
        <v>diskval.</v>
      </c>
      <c r="I72">
        <f t="shared" si="8"/>
        <v>1000</v>
      </c>
      <c r="J72"/>
      <c r="K72"/>
      <c r="L72"/>
      <c r="M72" s="267"/>
      <c r="N72" s="267"/>
      <c r="O72" s="267"/>
      <c r="P72" s="267"/>
      <c r="Q72" s="267"/>
      <c r="R72" s="267"/>
      <c r="S72" s="267"/>
    </row>
  </sheetData>
  <sortState ref="C3:I72">
    <sortCondition ref="I3:I72"/>
  </sortState>
  <mergeCells count="17">
    <mergeCell ref="P2:Q2"/>
    <mergeCell ref="J40:J45"/>
    <mergeCell ref="J49:J54"/>
    <mergeCell ref="J58:J63"/>
    <mergeCell ref="C1:H1"/>
    <mergeCell ref="J4:J9"/>
    <mergeCell ref="J13:J18"/>
    <mergeCell ref="J22:J27"/>
    <mergeCell ref="J31:J36"/>
    <mergeCell ref="M48:Q48"/>
    <mergeCell ref="M57:Q57"/>
    <mergeCell ref="M65:S72"/>
    <mergeCell ref="M3:Q3"/>
    <mergeCell ref="M12:Q12"/>
    <mergeCell ref="M21:Q21"/>
    <mergeCell ref="M30:Q30"/>
    <mergeCell ref="M39:Q39"/>
  </mergeCells>
  <pageMargins left="0.23622047244094491" right="0.23622047244094491" top="0.74803149606299213" bottom="0.74803149606299213" header="0.31496062992125984" footer="0.31496062992125984"/>
  <pageSetup paperSize="9" scale="96" fitToWidth="2" fitToHeight="2" orientation="portrait" r:id="rId1"/>
  <rowBreaks count="1" manualBreakCount="1">
    <brk id="37" max="18" man="1"/>
  </rowBreaks>
  <colBreaks count="1" manualBreakCount="1">
    <brk id="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view="pageBreakPreview" zoomScaleNormal="100" zoomScaleSheetLayoutView="100" workbookViewId="0">
      <selection activeCell="D2" sqref="D1:D1048576"/>
    </sheetView>
  </sheetViews>
  <sheetFormatPr defaultRowHeight="12.75" x14ac:dyDescent="0.2"/>
  <cols>
    <col min="2" max="2" width="0.85546875" customWidth="1"/>
    <col min="4" max="4" width="31.5703125" customWidth="1"/>
    <col min="5" max="5" width="19.28515625" customWidth="1"/>
    <col min="6" max="6" width="16.5703125" customWidth="1"/>
    <col min="7" max="7" width="19.28515625" customWidth="1"/>
    <col min="9" max="9" width="11.28515625" bestFit="1" customWidth="1"/>
    <col min="12" max="12" width="0.85546875" customWidth="1"/>
    <col min="14" max="14" width="17" customWidth="1"/>
    <col min="15" max="15" width="15.42578125" customWidth="1"/>
    <col min="18" max="18" width="9.85546875" customWidth="1"/>
    <col min="19" max="19" width="11.85546875" customWidth="1"/>
  </cols>
  <sheetData>
    <row r="1" spans="1:19" ht="21" thickBot="1" x14ac:dyDescent="0.25">
      <c r="C1" s="274" t="s">
        <v>25</v>
      </c>
      <c r="D1" s="275"/>
      <c r="E1" s="275"/>
      <c r="F1" s="275"/>
      <c r="G1" s="275"/>
      <c r="H1" s="276"/>
    </row>
    <row r="2" spans="1:19" ht="39" customHeight="1" thickBot="1" x14ac:dyDescent="0.25">
      <c r="A2" s="20" t="s">
        <v>1</v>
      </c>
      <c r="C2" s="5" t="s">
        <v>10</v>
      </c>
      <c r="D2" s="5" t="s">
        <v>0</v>
      </c>
      <c r="E2" s="5" t="s">
        <v>2</v>
      </c>
      <c r="F2" s="16" t="s">
        <v>5</v>
      </c>
      <c r="G2" s="16" t="s">
        <v>8</v>
      </c>
      <c r="H2" s="259" t="s">
        <v>9</v>
      </c>
      <c r="I2" s="198" t="s">
        <v>78</v>
      </c>
      <c r="J2" s="198" t="s">
        <v>77</v>
      </c>
      <c r="K2" s="197" t="s">
        <v>79</v>
      </c>
    </row>
    <row r="3" spans="1:19" ht="12.75" customHeight="1" thickBot="1" x14ac:dyDescent="0.25">
      <c r="A3" s="36">
        <f t="shared" ref="A3:A34" si="0">RANK(K3,$K$3:$K$72,1)</f>
        <v>1</v>
      </c>
      <c r="C3" s="7">
        <v>27</v>
      </c>
      <c r="D3" s="151" t="str">
        <f>IF(přihlášky!$F$85="X",přihlášky!$E$85,přihlášky!$H$85)</f>
        <v>Pěnča Ivan</v>
      </c>
      <c r="E3" s="118" t="str">
        <f>Startovky!E30</f>
        <v>ÚO Strakonice</v>
      </c>
      <c r="F3" s="15">
        <v>15.54</v>
      </c>
      <c r="G3" s="176">
        <v>17.02</v>
      </c>
      <c r="H3" s="260">
        <f t="shared" ref="H3:H34" si="1">IF(OR(F3="diskval.",G3="diskval."),"diskval.",F3+G3)</f>
        <v>32.56</v>
      </c>
      <c r="I3" s="192">
        <f>IF(OR(věž!F24=0,věž!G24=0),100,MAX(věž!F24:G24))</f>
        <v>23.72</v>
      </c>
      <c r="J3" s="192">
        <f>IF(OR('100m'!F24=0,'100m'!G24=0),100,MAX('100m'!F24:G24))</f>
        <v>20.81</v>
      </c>
      <c r="K3">
        <f t="shared" ref="K3:K34" si="2">IF(H3="diskval.",1000,H3+((IF(I3&gt;0,I3,100)+IF(J3&gt;0,J3,100))/100000))</f>
        <v>32.560445300000005</v>
      </c>
      <c r="L3" s="8"/>
      <c r="M3" s="266" t="s">
        <v>43</v>
      </c>
      <c r="N3" s="281"/>
      <c r="O3" s="281"/>
      <c r="P3" s="281"/>
      <c r="Q3" s="281"/>
      <c r="R3" s="281"/>
      <c r="S3" s="281"/>
    </row>
    <row r="4" spans="1:19" ht="12.75" customHeight="1" thickBot="1" x14ac:dyDescent="0.25">
      <c r="A4" s="36">
        <f t="shared" si="0"/>
        <v>2</v>
      </c>
      <c r="C4" s="161">
        <v>29</v>
      </c>
      <c r="D4" s="169" t="str">
        <f>IF(přihlášky!$F$21="X",přihlášky!$E$21,přihlášky!$H$21)</f>
        <v>Ježek Jan</v>
      </c>
      <c r="E4" s="119" t="str">
        <f>Startovky!E32</f>
        <v>ÚO České Budějovice</v>
      </c>
      <c r="F4" s="2">
        <v>15.67</v>
      </c>
      <c r="G4" s="194">
        <v>18.079999999999998</v>
      </c>
      <c r="H4" s="261">
        <f t="shared" si="1"/>
        <v>33.75</v>
      </c>
      <c r="I4" s="192">
        <f>IF(OR(věž!F14=0,věž!G14=0),100,MAX(věž!F14:G14))</f>
        <v>19.63</v>
      </c>
      <c r="J4" s="192">
        <f>IF(OR('100m'!F14=0,'100m'!G14=0),100,MAX('100m'!F14:G14))</f>
        <v>20.13</v>
      </c>
      <c r="K4">
        <f t="shared" si="2"/>
        <v>33.750397599999999</v>
      </c>
      <c r="L4" s="8"/>
      <c r="M4" s="281"/>
      <c r="N4" s="281"/>
      <c r="O4" s="281"/>
      <c r="P4" s="281"/>
      <c r="Q4" s="281"/>
      <c r="R4" s="281"/>
      <c r="S4" s="281"/>
    </row>
    <row r="5" spans="1:19" ht="12.75" customHeight="1" thickBot="1" x14ac:dyDescent="0.25">
      <c r="A5" s="36">
        <f t="shared" si="0"/>
        <v>3</v>
      </c>
      <c r="C5" s="161">
        <v>36</v>
      </c>
      <c r="D5" s="169" t="str">
        <f>IF(přihlášky!$F$22="X",přihlášky!$E$22,přihlášky!$H$22)</f>
        <v>Hájek David</v>
      </c>
      <c r="E5" s="119" t="str">
        <f>Startovky!E39</f>
        <v>ÚO České Budějovice</v>
      </c>
      <c r="F5" s="2">
        <v>16.16</v>
      </c>
      <c r="G5" s="194">
        <v>17.62</v>
      </c>
      <c r="H5" s="261">
        <f t="shared" si="1"/>
        <v>33.78</v>
      </c>
      <c r="I5" s="192">
        <f>IF(OR(věž!F35=0,věž!G35=0),100,MAX(věž!F35:G35))</f>
        <v>25.84</v>
      </c>
      <c r="J5" s="192">
        <f>IF(OR('100m'!F35=0,'100m'!G35=0),100,MAX('100m'!F35:G35))</f>
        <v>22.03</v>
      </c>
      <c r="K5">
        <f t="shared" si="2"/>
        <v>33.780478700000003</v>
      </c>
      <c r="L5" s="8"/>
      <c r="M5" s="281"/>
      <c r="N5" s="281"/>
      <c r="O5" s="281"/>
      <c r="P5" s="281"/>
      <c r="Q5" s="281"/>
      <c r="R5" s="281"/>
      <c r="S5" s="281"/>
    </row>
    <row r="6" spans="1:19" ht="12.75" customHeight="1" thickBot="1" x14ac:dyDescent="0.25">
      <c r="A6" s="36">
        <f t="shared" si="0"/>
        <v>4</v>
      </c>
      <c r="C6" s="161">
        <v>9</v>
      </c>
      <c r="D6" s="169" t="str">
        <f>IF(přihlášky!$F$31="X",přihlášky!$E$31,přihlášky!$H$31)</f>
        <v>Doktor Michal</v>
      </c>
      <c r="E6" s="119" t="str">
        <f>Startovky!E12</f>
        <v>ÚO Jindřichův Hradec</v>
      </c>
      <c r="F6" s="2">
        <v>16.09</v>
      </c>
      <c r="G6" s="194">
        <v>18.3</v>
      </c>
      <c r="H6" s="261">
        <f t="shared" si="1"/>
        <v>34.39</v>
      </c>
      <c r="I6" s="192">
        <f>IF(OR(věž!F18=0,věž!G18=0),100,MAX(věž!F18:G18))</f>
        <v>19.59</v>
      </c>
      <c r="J6" s="192">
        <f>IF(OR('100m'!F18=0,'100m'!G18=0),100,MAX('100m'!F18:G18))</f>
        <v>20.09</v>
      </c>
      <c r="K6">
        <f t="shared" si="2"/>
        <v>34.390396799999998</v>
      </c>
      <c r="L6" s="8"/>
      <c r="M6" s="281"/>
      <c r="N6" s="281"/>
      <c r="O6" s="281"/>
      <c r="P6" s="281"/>
      <c r="Q6" s="281"/>
      <c r="R6" s="281"/>
      <c r="S6" s="281"/>
    </row>
    <row r="7" spans="1:19" ht="12.75" customHeight="1" thickBot="1" x14ac:dyDescent="0.25">
      <c r="A7" s="36">
        <f t="shared" si="0"/>
        <v>5</v>
      </c>
      <c r="C7" s="161">
        <v>23</v>
      </c>
      <c r="D7" s="169" t="str">
        <f>IF(přihlášky!$F$33="X",přihlášky!$E$33,přihlášky!$H$33)</f>
        <v>Janů Pavel</v>
      </c>
      <c r="E7" s="119" t="str">
        <f>Startovky!E26</f>
        <v>ÚO Jindřichův Hradec</v>
      </c>
      <c r="F7" s="2">
        <v>17.16</v>
      </c>
      <c r="G7" s="194">
        <v>18.170000000000002</v>
      </c>
      <c r="H7" s="261">
        <f t="shared" si="1"/>
        <v>35.33</v>
      </c>
      <c r="I7" s="192">
        <f>IF(OR(věž!F15=0,věž!G15=0),100,MAX(věž!F15:G15))</f>
        <v>20.260000000000002</v>
      </c>
      <c r="J7" s="192">
        <f>IF(OR('100m'!F15=0,'100m'!G15=0),100,MAX('100m'!F15:G15))</f>
        <v>20.04</v>
      </c>
      <c r="K7">
        <f t="shared" si="2"/>
        <v>35.330402999999997</v>
      </c>
      <c r="L7" s="8"/>
      <c r="M7" s="281"/>
      <c r="N7" s="281"/>
      <c r="O7" s="281"/>
      <c r="P7" s="281"/>
      <c r="Q7" s="281"/>
      <c r="R7" s="281"/>
      <c r="S7" s="281"/>
    </row>
    <row r="8" spans="1:19" ht="12.75" customHeight="1" thickBot="1" x14ac:dyDescent="0.25">
      <c r="A8" s="36">
        <f t="shared" si="0"/>
        <v>6</v>
      </c>
      <c r="C8" s="161">
        <v>44</v>
      </c>
      <c r="D8" s="170" t="str">
        <f>IF(přihlášky!$F$36="X",přihlášky!$E$36,přihlášky!$H$36)</f>
        <v>Kučera Jan</v>
      </c>
      <c r="E8" s="119" t="str">
        <f>Startovky!E50</f>
        <v>ÚO Jindřichův Hradec</v>
      </c>
      <c r="F8" s="2">
        <v>17.41</v>
      </c>
      <c r="G8" s="194">
        <v>18.28</v>
      </c>
      <c r="H8" s="261">
        <f t="shared" si="1"/>
        <v>35.69</v>
      </c>
      <c r="I8" s="192">
        <f>IF(OR(věž!F49=0,věž!G49=0),100,MAX(věž!F49:G49))</f>
        <v>28.14</v>
      </c>
      <c r="J8" s="192">
        <f>IF(OR('100m'!F49=0,'100m'!G49=0),100,MAX('100m'!F49:G49))</f>
        <v>23.12</v>
      </c>
      <c r="K8">
        <f t="shared" si="2"/>
        <v>35.690512599999998</v>
      </c>
      <c r="L8" s="8"/>
      <c r="M8" s="281"/>
      <c r="N8" s="281"/>
      <c r="O8" s="281"/>
      <c r="P8" s="281"/>
      <c r="Q8" s="281"/>
      <c r="R8" s="281"/>
      <c r="S8" s="281"/>
    </row>
    <row r="9" spans="1:19" ht="12.75" customHeight="1" thickBot="1" x14ac:dyDescent="0.25">
      <c r="A9" s="36">
        <f t="shared" si="0"/>
        <v>7</v>
      </c>
      <c r="C9" s="161">
        <v>2</v>
      </c>
      <c r="D9" s="169" t="str">
        <f>IF(přihlášky!$F$30="X",přihlášky!$E$30,přihlášky!$H$30)</f>
        <v>Šmíd Stanislav</v>
      </c>
      <c r="E9" s="119" t="str">
        <f>Startovky!E5</f>
        <v>ÚO Jindřichův Hradec</v>
      </c>
      <c r="F9" s="2">
        <v>16.41</v>
      </c>
      <c r="G9" s="194">
        <v>19.329999999999998</v>
      </c>
      <c r="H9" s="261">
        <f t="shared" si="1"/>
        <v>35.739999999999995</v>
      </c>
      <c r="I9" s="192">
        <f>IF(OR(věž!F39=0,věž!G39=0),100,MAX(věž!F39:G39))</f>
        <v>24.4</v>
      </c>
      <c r="J9" s="192">
        <f>IF(OR('100m'!F39=0,'100m'!G39=0),100,MAX('100m'!F39:G39))</f>
        <v>21.91</v>
      </c>
      <c r="K9">
        <f t="shared" si="2"/>
        <v>35.740463099999992</v>
      </c>
      <c r="L9" s="8"/>
      <c r="M9" s="281"/>
      <c r="N9" s="281"/>
      <c r="O9" s="281"/>
      <c r="P9" s="281"/>
      <c r="Q9" s="281"/>
      <c r="R9" s="281"/>
      <c r="S9" s="281"/>
    </row>
    <row r="10" spans="1:19" ht="12.75" customHeight="1" thickBot="1" x14ac:dyDescent="0.25">
      <c r="A10" s="36">
        <f t="shared" si="0"/>
        <v>8</v>
      </c>
      <c r="C10" s="161">
        <v>22</v>
      </c>
      <c r="D10" s="169" t="str">
        <f>IF(přihlášky!$F$20="X",přihlášky!$E$20,přihlášky!$H$20)</f>
        <v>Měřička Michal</v>
      </c>
      <c r="E10" s="119" t="str">
        <f>Startovky!E25</f>
        <v>ÚO České Budějovice</v>
      </c>
      <c r="F10" s="2">
        <v>18.170000000000002</v>
      </c>
      <c r="G10" s="194">
        <v>19.11</v>
      </c>
      <c r="H10" s="261">
        <f t="shared" si="1"/>
        <v>37.28</v>
      </c>
      <c r="I10" s="192">
        <f>IF(OR(věž!F6=0,věž!G6=0),100,MAX(věž!F6:G6))</f>
        <v>16.489999999999998</v>
      </c>
      <c r="J10" s="192">
        <f>IF(OR('100m'!F6=0,'100m'!G6=0),100,MAX('100m'!F6:G6))</f>
        <v>100</v>
      </c>
      <c r="K10">
        <f t="shared" si="2"/>
        <v>37.2811649</v>
      </c>
      <c r="L10" s="8"/>
      <c r="M10" s="8"/>
      <c r="N10" s="8"/>
      <c r="O10" s="8"/>
      <c r="P10" s="8"/>
      <c r="Q10" s="8"/>
      <c r="R10" s="99"/>
      <c r="S10" s="40"/>
    </row>
    <row r="11" spans="1:19" ht="12.75" customHeight="1" thickBot="1" x14ac:dyDescent="0.25">
      <c r="A11" s="36">
        <f t="shared" si="0"/>
        <v>9</v>
      </c>
      <c r="C11" s="161">
        <v>15</v>
      </c>
      <c r="D11" s="169" t="str">
        <f>IF(přihlášky!$F$19="X",přihlášky!$E$19,přihlášky!$H$19)</f>
        <v>Čada Milan</v>
      </c>
      <c r="E11" s="119" t="str">
        <f>Startovky!E18</f>
        <v>ÚO České Budějovice</v>
      </c>
      <c r="F11" s="2">
        <v>18.16</v>
      </c>
      <c r="G11" s="194">
        <v>19.2</v>
      </c>
      <c r="H11" s="261">
        <f t="shared" si="1"/>
        <v>37.36</v>
      </c>
      <c r="I11" s="192">
        <f>IF(OR(věž!F51=0,věž!G51=0),100,MAX(věž!F51:G51))</f>
        <v>100</v>
      </c>
      <c r="J11" s="192">
        <f>IF(OR('100m'!F51=0,'100m'!G51=0),100,MAX('100m'!F51:G51))</f>
        <v>100</v>
      </c>
      <c r="K11">
        <f t="shared" si="2"/>
        <v>37.362000000000002</v>
      </c>
      <c r="L11" s="8"/>
      <c r="M11" s="8"/>
      <c r="N11" s="8"/>
      <c r="O11" s="8"/>
      <c r="P11" s="8"/>
      <c r="Q11" s="8"/>
      <c r="R11" s="8"/>
      <c r="S11" s="8"/>
    </row>
    <row r="12" spans="1:19" ht="12.75" customHeight="1" thickBot="1" x14ac:dyDescent="0.25">
      <c r="A12" s="36">
        <f t="shared" si="0"/>
        <v>10</v>
      </c>
      <c r="C12" s="161">
        <v>6</v>
      </c>
      <c r="D12" s="169" t="str">
        <f>IF(přihlášky!$F$82="X",přihlášky!$E$82,přihlášky!$H$82)</f>
        <v>Vaňač Aleš</v>
      </c>
      <c r="E12" s="119" t="str">
        <f>Startovky!E9</f>
        <v>ÚO Strakonice</v>
      </c>
      <c r="F12" s="2">
        <v>18.47</v>
      </c>
      <c r="G12" s="194">
        <v>19.43</v>
      </c>
      <c r="H12" s="261">
        <f t="shared" si="1"/>
        <v>37.9</v>
      </c>
      <c r="I12" s="192">
        <f>IF(OR(věž!F32=0,věž!G32=0),100,MAX(věž!F32:G32))</f>
        <v>100</v>
      </c>
      <c r="J12" s="192">
        <f>IF(OR('100m'!F32=0,'100m'!G32=0),100,MAX('100m'!F32:G32))</f>
        <v>100</v>
      </c>
      <c r="K12">
        <f t="shared" si="2"/>
        <v>37.902000000000001</v>
      </c>
      <c r="L12" s="8"/>
      <c r="M12" s="8"/>
      <c r="N12" s="8"/>
      <c r="O12" s="8"/>
      <c r="P12" s="40"/>
      <c r="Q12" s="41"/>
      <c r="R12" s="8"/>
      <c r="S12" s="8"/>
    </row>
    <row r="13" spans="1:19" ht="12.75" customHeight="1" thickBot="1" x14ac:dyDescent="0.25">
      <c r="A13" s="36">
        <f t="shared" si="0"/>
        <v>11</v>
      </c>
      <c r="C13" s="161">
        <v>32</v>
      </c>
      <c r="D13" s="169" t="str">
        <f>IF(přihlášky!$F$60="X",přihlášky!$E$60,přihlášky!$H$60)</f>
        <v>Klein Adolf</v>
      </c>
      <c r="E13" s="119" t="str">
        <f>Startovky!E35</f>
        <v>ÚO Český Krumlov</v>
      </c>
      <c r="F13" s="2">
        <v>18.82</v>
      </c>
      <c r="G13" s="194">
        <v>19.75</v>
      </c>
      <c r="H13" s="261">
        <f t="shared" si="1"/>
        <v>38.57</v>
      </c>
      <c r="I13" s="192">
        <f>IF(OR(věž!F36=0,věž!G36=0),100,MAX(věž!F36:G36))</f>
        <v>22.86</v>
      </c>
      <c r="J13" s="192">
        <f>IF(OR('100m'!F36=0,'100m'!G36=0),100,MAX('100m'!F36:G36))</f>
        <v>21.95</v>
      </c>
      <c r="K13">
        <f t="shared" si="2"/>
        <v>38.5704481</v>
      </c>
      <c r="L13" s="8"/>
      <c r="M13" s="11"/>
      <c r="N13" s="95"/>
      <c r="O13" s="39"/>
      <c r="P13" s="12"/>
      <c r="Q13" s="12"/>
      <c r="R13" s="97"/>
      <c r="S13" s="8"/>
    </row>
    <row r="14" spans="1:19" ht="12.75" customHeight="1" thickBot="1" x14ac:dyDescent="0.25">
      <c r="A14" s="36">
        <f t="shared" si="0"/>
        <v>12</v>
      </c>
      <c r="C14" s="161">
        <v>43</v>
      </c>
      <c r="D14" s="170" t="str">
        <f>IF(přihlášky!$F$23="X",přihlášky!$E$23,přihlášky!$H$23)</f>
        <v>Klimeš Miroslav</v>
      </c>
      <c r="E14" s="119" t="str">
        <f>Startovky!E49</f>
        <v>ÚO České Budějovice</v>
      </c>
      <c r="F14" s="2">
        <v>18.79</v>
      </c>
      <c r="G14" s="194">
        <v>20.04</v>
      </c>
      <c r="H14" s="261">
        <f t="shared" si="1"/>
        <v>38.83</v>
      </c>
      <c r="I14" s="192">
        <f>IF(OR(věž!F7=0,věž!G7=0),100,MAX(věž!F7:G7))</f>
        <v>17.7</v>
      </c>
      <c r="J14" s="192">
        <f>IF(OR('100m'!F7=0,'100m'!G7=0),100,MAX('100m'!F7:G7))</f>
        <v>100</v>
      </c>
      <c r="K14">
        <f t="shared" si="2"/>
        <v>38.831176999999997</v>
      </c>
      <c r="L14" s="8"/>
      <c r="M14" s="11"/>
      <c r="N14" s="96"/>
      <c r="O14" s="39"/>
      <c r="P14" s="12"/>
      <c r="Q14" s="12"/>
      <c r="R14" s="97"/>
      <c r="S14" s="8"/>
    </row>
    <row r="15" spans="1:19" ht="12.75" customHeight="1" thickBot="1" x14ac:dyDescent="0.25">
      <c r="A15" s="36">
        <f t="shared" si="0"/>
        <v>13</v>
      </c>
      <c r="C15" s="161">
        <v>51</v>
      </c>
      <c r="D15" s="170" t="str">
        <f>IF(přihlášky!$F$37="X",přihlášky!$E$37,přihlášky!$H$37)</f>
        <v>Bašta Vojtěch</v>
      </c>
      <c r="E15" s="119" t="str">
        <f>Startovky!E57</f>
        <v>ÚO Jindřichův Hradec</v>
      </c>
      <c r="F15" s="2">
        <v>19.75</v>
      </c>
      <c r="G15" s="194">
        <v>19.18</v>
      </c>
      <c r="H15" s="261">
        <f t="shared" si="1"/>
        <v>38.93</v>
      </c>
      <c r="I15" s="192">
        <f>IF(OR(věž!F4=0,věž!G4=0),100,MAX(věž!F4:G4))</f>
        <v>15.65</v>
      </c>
      <c r="J15" s="192">
        <f>IF(OR('100m'!F4=0,'100m'!G4=0),100,MAX('100m'!F4:G4))</f>
        <v>20.21</v>
      </c>
      <c r="K15">
        <f t="shared" si="2"/>
        <v>38.930358599999998</v>
      </c>
      <c r="L15" s="8"/>
      <c r="M15" s="11"/>
      <c r="N15" s="98"/>
      <c r="O15" s="39"/>
      <c r="P15" s="12"/>
      <c r="Q15" s="12"/>
      <c r="R15" s="97"/>
      <c r="S15" s="8"/>
    </row>
    <row r="16" spans="1:19" ht="12.75" customHeight="1" thickBot="1" x14ac:dyDescent="0.25">
      <c r="A16" s="36">
        <f t="shared" si="0"/>
        <v>14</v>
      </c>
      <c r="C16" s="161">
        <v>30</v>
      </c>
      <c r="D16" s="169" t="str">
        <f>IF(přihlášky!$F$34="X",přihlášky!$E$34,přihlášky!$H$34)</f>
        <v>Šenkýř Marek</v>
      </c>
      <c r="E16" s="119" t="str">
        <f>Startovky!E33</f>
        <v>ÚO Jindřichův Hradec</v>
      </c>
      <c r="F16" s="2">
        <v>21.32</v>
      </c>
      <c r="G16" s="194">
        <v>18.190000000000001</v>
      </c>
      <c r="H16" s="261">
        <f t="shared" si="1"/>
        <v>39.510000000000005</v>
      </c>
      <c r="I16" s="192">
        <f>IF(OR(věž!F26=0,věž!G26=0),100,MAX(věž!F26:G26))</f>
        <v>22.25</v>
      </c>
      <c r="J16" s="192">
        <f>IF(OR('100m'!F26=0,'100m'!G26=0),100,MAX('100m'!F26:G26))</f>
        <v>21.08</v>
      </c>
      <c r="K16">
        <f t="shared" si="2"/>
        <v>39.510433300000003</v>
      </c>
      <c r="L16" s="8"/>
      <c r="M16" s="11"/>
      <c r="N16" s="95"/>
      <c r="O16" s="39"/>
      <c r="P16" s="12"/>
      <c r="Q16" s="12"/>
      <c r="R16" s="97"/>
      <c r="S16" s="8"/>
    </row>
    <row r="17" spans="1:19" ht="12.75" customHeight="1" thickBot="1" x14ac:dyDescent="0.25">
      <c r="A17" s="36">
        <f t="shared" si="0"/>
        <v>15</v>
      </c>
      <c r="C17" s="161">
        <v>42</v>
      </c>
      <c r="D17" s="170" t="str">
        <f>IF(přihlášky!$F$100="X",přihlášky!$E$100,přihlášky!$H$100)</f>
        <v>Novák Tomáš</v>
      </c>
      <c r="E17" s="119" t="str">
        <f>Startovky!E48</f>
        <v>ÚO Tábor</v>
      </c>
      <c r="F17" s="2">
        <v>20.81</v>
      </c>
      <c r="G17" s="194">
        <v>18.829999999999998</v>
      </c>
      <c r="H17" s="261">
        <f t="shared" si="1"/>
        <v>39.64</v>
      </c>
      <c r="I17" s="192">
        <f>IF(OR(věž!F40=0,věž!G40=0),100,MAX(věž!F40:G40))</f>
        <v>23.26</v>
      </c>
      <c r="J17" s="192">
        <f>IF(OR('100m'!F40=0,'100m'!G40=0),100,MAX('100m'!F40:G40))</f>
        <v>24.43</v>
      </c>
      <c r="K17">
        <f t="shared" si="2"/>
        <v>39.640476900000003</v>
      </c>
      <c r="L17" s="8"/>
      <c r="M17" s="11"/>
      <c r="N17" s="95"/>
      <c r="O17" s="39"/>
      <c r="P17" s="12"/>
      <c r="Q17" s="12"/>
      <c r="R17" s="97"/>
      <c r="S17" s="8"/>
    </row>
    <row r="18" spans="1:19" ht="12.75" customHeight="1" thickBot="1" x14ac:dyDescent="0.25">
      <c r="A18" s="36">
        <f t="shared" si="0"/>
        <v>16</v>
      </c>
      <c r="B18">
        <v>25</v>
      </c>
      <c r="C18" s="161">
        <v>46</v>
      </c>
      <c r="D18" s="170" t="str">
        <f>IF(přihlášky!$F$62="X",přihlášky!$E$62,přihlášky!$H$62)</f>
        <v>Bartuška Jiří</v>
      </c>
      <c r="E18" s="119" t="str">
        <f>Startovky!E52</f>
        <v>ÚO Český Krumlov</v>
      </c>
      <c r="F18" s="2">
        <v>20.13</v>
      </c>
      <c r="G18" s="194">
        <v>20.29</v>
      </c>
      <c r="H18" s="261">
        <f t="shared" si="1"/>
        <v>40.42</v>
      </c>
      <c r="I18" s="192">
        <f>IF(OR(věž!F38=0,věž!G38=0),100,MAX(věž!F38:G38))</f>
        <v>24.4</v>
      </c>
      <c r="J18" s="192">
        <f>IF(OR('100m'!F38=0,'100m'!G38=0),100,MAX('100m'!F38:G38))</f>
        <v>21.91</v>
      </c>
      <c r="K18">
        <f t="shared" si="2"/>
        <v>40.420463099999999</v>
      </c>
      <c r="L18" s="8"/>
      <c r="M18" s="8"/>
      <c r="N18" s="8"/>
      <c r="O18" s="8"/>
      <c r="P18" s="8"/>
      <c r="Q18" s="8"/>
      <c r="R18" s="99"/>
      <c r="S18" s="40"/>
    </row>
    <row r="19" spans="1:19" ht="12.75" customHeight="1" thickBot="1" x14ac:dyDescent="0.25">
      <c r="A19" s="36">
        <f t="shared" si="0"/>
        <v>17</v>
      </c>
      <c r="C19" s="161">
        <v>26</v>
      </c>
      <c r="D19" s="169" t="str">
        <f>IF(přihlášky!$F$72="X",přihlášky!$E$72,přihlášky!$H$72)</f>
        <v>Rosa Petr</v>
      </c>
      <c r="E19" s="119" t="str">
        <f>Startovky!E29</f>
        <v>ÚO Prachatice</v>
      </c>
      <c r="F19" s="2">
        <v>19.649999999999999</v>
      </c>
      <c r="G19" s="194">
        <v>20.8</v>
      </c>
      <c r="H19" s="261">
        <f t="shared" si="1"/>
        <v>40.450000000000003</v>
      </c>
      <c r="I19" s="192">
        <f>IF(OR(věž!F17=0,věž!G17=0),100,MAX(věž!F17:G17))</f>
        <v>20.52</v>
      </c>
      <c r="J19" s="192">
        <f>IF(OR('100m'!F17=0,'100m'!G17=0),100,MAX('100m'!F17:G17))</f>
        <v>20.2</v>
      </c>
      <c r="K19">
        <f t="shared" si="2"/>
        <v>40.450407200000001</v>
      </c>
      <c r="L19" s="8"/>
      <c r="M19" s="8"/>
      <c r="N19" s="8"/>
      <c r="O19" s="8"/>
      <c r="P19" s="8"/>
      <c r="Q19" s="8"/>
      <c r="R19" s="8"/>
      <c r="S19" s="8"/>
    </row>
    <row r="20" spans="1:19" ht="12.75" customHeight="1" thickBot="1" x14ac:dyDescent="0.25">
      <c r="A20" s="36">
        <f t="shared" si="0"/>
        <v>18</v>
      </c>
      <c r="C20" s="161">
        <v>1</v>
      </c>
      <c r="D20" s="169" t="str">
        <f>IF(přihlášky!$F$17="X",přihlášky!$E$17,přihlášky!H17)</f>
        <v>Krygar Josef</v>
      </c>
      <c r="E20" s="119" t="str">
        <f>Startovky!E4</f>
        <v>ÚO České Budějovice</v>
      </c>
      <c r="F20" s="2">
        <v>20.8</v>
      </c>
      <c r="G20" s="194">
        <v>20.07</v>
      </c>
      <c r="H20" s="261">
        <f t="shared" si="1"/>
        <v>40.870000000000005</v>
      </c>
      <c r="I20" s="192">
        <f>IF(OR(věž!F27=0,věž!G27=0),100,MAX(věž!F27:G27))</f>
        <v>21.27</v>
      </c>
      <c r="J20" s="192">
        <f>IF(OR('100m'!F27=0,'100m'!G27=0),100,MAX('100m'!F27:G27))</f>
        <v>21.63</v>
      </c>
      <c r="K20">
        <f t="shared" si="2"/>
        <v>40.870429000000001</v>
      </c>
      <c r="L20" s="8"/>
      <c r="M20" s="8"/>
      <c r="N20" s="8"/>
      <c r="O20" s="8"/>
      <c r="P20" s="40"/>
      <c r="Q20" s="41"/>
      <c r="R20" s="8"/>
      <c r="S20" s="8"/>
    </row>
    <row r="21" spans="1:19" ht="12.75" customHeight="1" thickBot="1" x14ac:dyDescent="0.25">
      <c r="A21" s="36">
        <f t="shared" si="0"/>
        <v>19</v>
      </c>
      <c r="C21" s="161">
        <v>13</v>
      </c>
      <c r="D21" s="169" t="str">
        <f>IF(přihlášky!$F$83="X",přihlášky!$E$83,přihlášky!$H$83)</f>
        <v>Muchl Vladimír</v>
      </c>
      <c r="E21" s="119" t="str">
        <f>Startovky!E16</f>
        <v>ÚO Strakonice</v>
      </c>
      <c r="F21" s="2">
        <v>20.32</v>
      </c>
      <c r="G21" s="194">
        <v>20.59</v>
      </c>
      <c r="H21" s="261">
        <f t="shared" si="1"/>
        <v>40.909999999999997</v>
      </c>
      <c r="I21" s="192">
        <f>IF(OR(věž!F20=0,věž!G20=0),100,MAX(věž!F20:G20))</f>
        <v>22.1</v>
      </c>
      <c r="J21" s="192">
        <f>IF(OR('100m'!F20=0,'100m'!G20=0),100,MAX('100m'!F20:G20))</f>
        <v>20.079999999999998</v>
      </c>
      <c r="K21">
        <f t="shared" si="2"/>
        <v>40.910421799999995</v>
      </c>
      <c r="L21" s="8"/>
      <c r="M21" s="11"/>
      <c r="N21" s="95"/>
      <c r="O21" s="39"/>
      <c r="P21" s="12"/>
      <c r="Q21" s="12"/>
      <c r="R21" s="97"/>
      <c r="S21" s="8"/>
    </row>
    <row r="22" spans="1:19" ht="12.75" customHeight="1" thickBot="1" x14ac:dyDescent="0.25">
      <c r="A22" s="36">
        <f t="shared" si="0"/>
        <v>20</v>
      </c>
      <c r="C22" s="161">
        <v>12</v>
      </c>
      <c r="D22" s="169" t="str">
        <f>IF(přihlášky!$F$70="X",přihlášky!$E$70,přihlášky!$H$70)</f>
        <v>Šustr Jiří</v>
      </c>
      <c r="E22" s="119" t="str">
        <f>Startovky!E15</f>
        <v>ÚO Prachatice</v>
      </c>
      <c r="F22" s="2">
        <v>20.32</v>
      </c>
      <c r="G22" s="194">
        <v>20.75</v>
      </c>
      <c r="H22" s="261">
        <f t="shared" si="1"/>
        <v>41.07</v>
      </c>
      <c r="I22" s="192">
        <f>IF(OR(věž!F25=0,věž!G25=0),100,MAX(věž!F25:G25))</f>
        <v>100</v>
      </c>
      <c r="J22" s="192">
        <f>IF(OR('100m'!F25=0,'100m'!G25=0),100,MAX('100m'!F25:G25))</f>
        <v>20.43</v>
      </c>
      <c r="K22">
        <f t="shared" si="2"/>
        <v>41.071204299999998</v>
      </c>
      <c r="L22" s="8"/>
      <c r="M22" s="11"/>
      <c r="N22" s="95"/>
      <c r="O22" s="39"/>
      <c r="P22" s="12"/>
      <c r="Q22" s="12"/>
      <c r="R22" s="97"/>
      <c r="S22" s="8"/>
    </row>
    <row r="23" spans="1:19" ht="12.75" customHeight="1" thickBot="1" x14ac:dyDescent="0.25">
      <c r="A23" s="36">
        <f t="shared" si="0"/>
        <v>21</v>
      </c>
      <c r="C23" s="161">
        <v>14</v>
      </c>
      <c r="D23" s="169" t="str">
        <f>IF(přihlášky!$F$96="X",přihlášky!$E$96,přihlášky!$H$96)</f>
        <v>Řezáč Milan</v>
      </c>
      <c r="E23" s="119" t="str">
        <f>Startovky!E17</f>
        <v>ÚO Tábor</v>
      </c>
      <c r="F23" s="2">
        <v>20.75</v>
      </c>
      <c r="G23" s="194">
        <v>20.71</v>
      </c>
      <c r="H23" s="261">
        <f t="shared" si="1"/>
        <v>41.46</v>
      </c>
      <c r="I23" s="192">
        <f>IF(OR(věž!F13=0,věž!G13=0),100,MAX(věž!F13:G13))</f>
        <v>20.04</v>
      </c>
      <c r="J23" s="192">
        <f>IF(OR('100m'!F13=0,'100m'!G13=0),100,MAX('100m'!F13:G13))</f>
        <v>19.420000000000002</v>
      </c>
      <c r="K23">
        <f t="shared" si="2"/>
        <v>41.460394600000001</v>
      </c>
      <c r="L23" s="8"/>
      <c r="M23" s="11"/>
      <c r="N23" s="96"/>
      <c r="O23" s="39"/>
      <c r="P23" s="12"/>
      <c r="Q23" s="12"/>
      <c r="R23" s="97"/>
      <c r="S23" s="8"/>
    </row>
    <row r="24" spans="1:19" ht="12.75" customHeight="1" thickBot="1" x14ac:dyDescent="0.25">
      <c r="A24" s="36">
        <f t="shared" si="0"/>
        <v>22</v>
      </c>
      <c r="C24" s="161">
        <v>45</v>
      </c>
      <c r="D24" s="170" t="str">
        <f>IF(přihlášky!$F$49="X",přihlášky!$E$49,přihlášky!$H$49)</f>
        <v>Motejzík Martin</v>
      </c>
      <c r="E24" s="119" t="str">
        <f>Startovky!E51</f>
        <v>ÚO Písek</v>
      </c>
      <c r="F24" s="2">
        <v>21.31</v>
      </c>
      <c r="G24" s="194">
        <v>20.170000000000002</v>
      </c>
      <c r="H24" s="261">
        <f t="shared" si="1"/>
        <v>41.480000000000004</v>
      </c>
      <c r="I24" s="192">
        <f>IF(OR(věž!F45=0,věž!G45=0),100,MAX(věž!F45:G45))</f>
        <v>24.17</v>
      </c>
      <c r="J24" s="192">
        <f>IF(OR('100m'!F45=0,'100m'!G45=0),100,MAX('100m'!F45:G45))</f>
        <v>22.08</v>
      </c>
      <c r="K24">
        <f t="shared" si="2"/>
        <v>41.480462500000002</v>
      </c>
      <c r="L24" s="8"/>
      <c r="M24" s="11"/>
      <c r="N24" s="98"/>
      <c r="O24" s="39"/>
      <c r="P24" s="12"/>
      <c r="Q24" s="12"/>
      <c r="R24" s="97"/>
      <c r="S24" s="8"/>
    </row>
    <row r="25" spans="1:19" ht="12.75" customHeight="1" thickBot="1" x14ac:dyDescent="0.25">
      <c r="A25" s="36">
        <f t="shared" si="0"/>
        <v>23</v>
      </c>
      <c r="C25" s="161">
        <v>5</v>
      </c>
      <c r="D25" s="169" t="str">
        <f>IF(přihlášky!$F$69="X",přihlášky!$E$69,přihlášky!$H$69)</f>
        <v>Cais Martin</v>
      </c>
      <c r="E25" s="119" t="str">
        <f>Startovky!E8</f>
        <v>ÚO Prachatice</v>
      </c>
      <c r="F25" s="2">
        <v>20.54</v>
      </c>
      <c r="G25" s="194">
        <v>20.96</v>
      </c>
      <c r="H25" s="261">
        <f t="shared" si="1"/>
        <v>41.5</v>
      </c>
      <c r="I25" s="192">
        <f>IF(OR(věž!F9=0,věž!G9=0),100,MAX(věž!F9:G9))</f>
        <v>17.89</v>
      </c>
      <c r="J25" s="192">
        <f>IF(OR('100m'!F9=0,'100m'!G9=0),100,MAX('100m'!F9:G9))</f>
        <v>18.649999999999999</v>
      </c>
      <c r="K25">
        <f t="shared" si="2"/>
        <v>41.5003654</v>
      </c>
      <c r="L25" s="8"/>
      <c r="M25" s="11"/>
      <c r="N25" s="95"/>
      <c r="O25" s="39"/>
      <c r="P25" s="12"/>
      <c r="Q25" s="12"/>
      <c r="R25" s="97"/>
      <c r="S25" s="8"/>
    </row>
    <row r="26" spans="1:19" ht="12.75" customHeight="1" thickBot="1" x14ac:dyDescent="0.25">
      <c r="A26" s="36">
        <f t="shared" si="0"/>
        <v>24</v>
      </c>
      <c r="C26" s="161">
        <v>10</v>
      </c>
      <c r="D26" s="169" t="str">
        <f>IF(přihlášky!$F$44="X",přihlášky!$E$44,přihlášky!$H$44)</f>
        <v>Trantina Karel</v>
      </c>
      <c r="E26" s="119" t="str">
        <f>Startovky!E13</f>
        <v>ÚO Písek</v>
      </c>
      <c r="F26" s="2">
        <v>19.510000000000002</v>
      </c>
      <c r="G26" s="194">
        <v>22.06</v>
      </c>
      <c r="H26" s="261">
        <f t="shared" si="1"/>
        <v>41.57</v>
      </c>
      <c r="I26" s="192">
        <f>IF(OR(věž!F58=0,věž!G58=0),100,MAX(věž!F58:G58))</f>
        <v>100</v>
      </c>
      <c r="J26" s="192">
        <f>IF(OR('100m'!F58=0,'100m'!G58=0),100,MAX('100m'!F58:G58))</f>
        <v>100</v>
      </c>
      <c r="K26">
        <f t="shared" si="2"/>
        <v>41.572000000000003</v>
      </c>
      <c r="L26" s="8"/>
      <c r="M26" s="11"/>
      <c r="N26" s="95"/>
      <c r="O26" s="39"/>
      <c r="P26" s="12"/>
      <c r="Q26" s="12"/>
      <c r="R26" s="97"/>
      <c r="S26" s="8"/>
    </row>
    <row r="27" spans="1:19" ht="12.75" customHeight="1" thickBot="1" x14ac:dyDescent="0.25">
      <c r="A27" s="36">
        <f t="shared" si="0"/>
        <v>25</v>
      </c>
      <c r="C27" s="161">
        <v>34</v>
      </c>
      <c r="D27" s="169" t="str">
        <f>IF(přihlášky!$F$86="X",přihlášky!$E$86,přihlášky!$H$86)</f>
        <v>Kreuz Jakub</v>
      </c>
      <c r="E27" s="119" t="str">
        <f>Startovky!E37</f>
        <v>ÚO Strakonice</v>
      </c>
      <c r="F27" s="2">
        <v>20.52</v>
      </c>
      <c r="G27" s="194">
        <v>21.2</v>
      </c>
      <c r="H27" s="261">
        <f t="shared" si="1"/>
        <v>41.72</v>
      </c>
      <c r="I27" s="192">
        <f>IF(OR(věž!F28=0,věž!G28=0),100,MAX(věž!F28:G28))</f>
        <v>22.5</v>
      </c>
      <c r="J27" s="192">
        <f>IF(OR('100m'!F28=0,'100m'!G28=0),100,MAX('100m'!F28:G28))</f>
        <v>20.77</v>
      </c>
      <c r="K27">
        <f t="shared" si="2"/>
        <v>41.720432699999996</v>
      </c>
      <c r="L27" s="8"/>
      <c r="M27" s="8"/>
      <c r="N27" s="8"/>
      <c r="O27" s="8"/>
      <c r="P27" s="8"/>
      <c r="Q27" s="8"/>
      <c r="R27" s="99"/>
      <c r="S27" s="40"/>
    </row>
    <row r="28" spans="1:19" ht="12.75" customHeight="1" thickBot="1" x14ac:dyDescent="0.25">
      <c r="A28" s="36">
        <f t="shared" si="0"/>
        <v>26</v>
      </c>
      <c r="C28" s="161">
        <v>41</v>
      </c>
      <c r="D28" s="170" t="str">
        <f>IF(přihlášky!$F$87="X",přihlášky!$E$87,přihlášky!$H$87)</f>
        <v>Suchopár Jiří</v>
      </c>
      <c r="E28" s="119" t="str">
        <f>Startovky!E47</f>
        <v>ÚO Strakonice</v>
      </c>
      <c r="F28" s="2">
        <v>20.93</v>
      </c>
      <c r="G28" s="194">
        <v>20.99</v>
      </c>
      <c r="H28" s="261">
        <f t="shared" si="1"/>
        <v>41.92</v>
      </c>
      <c r="I28" s="192">
        <f>IF(OR(věž!F52=0,věž!G52=0),100,MAX(věž!F52:G52))</f>
        <v>25.76</v>
      </c>
      <c r="J28" s="192">
        <f>IF(OR('100m'!F52=0,'100m'!G52=0),100,MAX('100m'!F52:G52))</f>
        <v>22.81</v>
      </c>
      <c r="K28">
        <f t="shared" si="2"/>
        <v>41.9204857</v>
      </c>
      <c r="L28" s="8"/>
      <c r="M28" s="8"/>
      <c r="N28" s="8"/>
      <c r="O28" s="8"/>
      <c r="P28" s="8"/>
      <c r="Q28" s="8"/>
      <c r="R28" s="8"/>
      <c r="S28" s="8"/>
    </row>
    <row r="29" spans="1:19" ht="12.75" customHeight="1" thickBot="1" x14ac:dyDescent="0.25">
      <c r="A29" s="36">
        <f t="shared" si="0"/>
        <v>27</v>
      </c>
      <c r="C29" s="161">
        <v>48</v>
      </c>
      <c r="D29" s="170" t="str">
        <f>IF(přihlášky!$F$88="X",přihlášky!$E$88,přihlášky!$H$88)</f>
        <v>Božka Martin</v>
      </c>
      <c r="E29" s="119" t="str">
        <f>Startovky!E54</f>
        <v>ÚO Strakonice</v>
      </c>
      <c r="F29" s="2">
        <v>22.69</v>
      </c>
      <c r="G29" s="194">
        <v>19.809999999999999</v>
      </c>
      <c r="H29" s="261">
        <f t="shared" si="1"/>
        <v>42.5</v>
      </c>
      <c r="I29" s="192">
        <f>IF(OR(věž!F66=0,věž!G66=0),100,MAX(věž!F66:G66))</f>
        <v>100</v>
      </c>
      <c r="J29" s="192">
        <f>IF(OR('100m'!F66=0,'100m'!G66=0),100,MAX('100m'!F66:G66))</f>
        <v>100</v>
      </c>
      <c r="K29">
        <f t="shared" si="2"/>
        <v>42.502000000000002</v>
      </c>
      <c r="L29" s="8"/>
      <c r="M29" s="8"/>
      <c r="N29" s="8"/>
      <c r="O29" s="8"/>
      <c r="P29" s="40"/>
      <c r="Q29" s="41"/>
      <c r="R29" s="8"/>
      <c r="S29" s="8"/>
    </row>
    <row r="30" spans="1:19" ht="12.75" customHeight="1" thickBot="1" x14ac:dyDescent="0.25">
      <c r="A30" s="36">
        <f t="shared" si="0"/>
        <v>28</v>
      </c>
      <c r="C30" s="161">
        <v>35</v>
      </c>
      <c r="D30" s="169" t="str">
        <f>IF(přihlášky!$F$99="X",přihlášky!$E$99,přihlášky!$H$99)</f>
        <v>Dvořák Václav</v>
      </c>
      <c r="E30" s="119" t="str">
        <f>Startovky!E38</f>
        <v>ÚO Tábor</v>
      </c>
      <c r="F30" s="2">
        <v>21.71</v>
      </c>
      <c r="G30" s="194">
        <v>21.27</v>
      </c>
      <c r="H30" s="261">
        <f t="shared" si="1"/>
        <v>42.980000000000004</v>
      </c>
      <c r="I30" s="192">
        <f>IF(OR(věž!F29=0,věž!G29=0),100,MAX(věž!F29:G29))</f>
        <v>22.36</v>
      </c>
      <c r="J30" s="192">
        <f>IF(OR('100m'!F29=0,'100m'!G29=0),100,MAX('100m'!F29:G29))</f>
        <v>20.87</v>
      </c>
      <c r="K30">
        <f t="shared" si="2"/>
        <v>42.980432300000004</v>
      </c>
      <c r="L30" s="8"/>
      <c r="M30" s="11"/>
      <c r="N30" s="95"/>
      <c r="O30" s="39"/>
      <c r="P30" s="12"/>
      <c r="Q30" s="12"/>
      <c r="R30" s="97"/>
      <c r="S30" s="8"/>
    </row>
    <row r="31" spans="1:19" ht="12.75" customHeight="1" thickBot="1" x14ac:dyDescent="0.25">
      <c r="A31" s="36">
        <f t="shared" si="0"/>
        <v>29</v>
      </c>
      <c r="C31" s="161">
        <v>8</v>
      </c>
      <c r="D31" s="169" t="str">
        <f>IF(přihlášky!$F$18="X",přihlášky!$E$18,přihlášky!H17)</f>
        <v>Severa Marek</v>
      </c>
      <c r="E31" s="119" t="str">
        <f>Startovky!E11</f>
        <v>ÚO České Budějovice</v>
      </c>
      <c r="F31" s="2">
        <v>22.18</v>
      </c>
      <c r="G31" s="194">
        <v>21.35</v>
      </c>
      <c r="H31" s="261">
        <f t="shared" si="1"/>
        <v>43.53</v>
      </c>
      <c r="I31" s="192">
        <f>IF(OR(věž!F21=0,věž!G21=0),100,MAX(věž!F21:G21))</f>
        <v>20.52</v>
      </c>
      <c r="J31" s="192">
        <f>IF(OR('100m'!F21=0,'100m'!G21=0),100,MAX('100m'!F21:G21))</f>
        <v>21.59</v>
      </c>
      <c r="K31">
        <f t="shared" si="2"/>
        <v>43.530421099999998</v>
      </c>
      <c r="L31" s="8"/>
      <c r="M31" s="11"/>
      <c r="N31" s="95"/>
      <c r="O31" s="39"/>
      <c r="P31" s="12"/>
      <c r="Q31" s="12"/>
      <c r="R31" s="97"/>
      <c r="S31" s="8"/>
    </row>
    <row r="32" spans="1:19" ht="12.75" customHeight="1" thickBot="1" x14ac:dyDescent="0.25">
      <c r="A32" s="36">
        <f t="shared" si="0"/>
        <v>30</v>
      </c>
      <c r="C32" s="161">
        <v>33</v>
      </c>
      <c r="D32" s="169" t="str">
        <f>IF(přihlášky!$F$73="X",přihlášky!$E$73,přihlášky!$H$73)</f>
        <v>Jiráň Marek</v>
      </c>
      <c r="E32" s="119" t="str">
        <f>Startovky!E36</f>
        <v>ÚO Prachatice</v>
      </c>
      <c r="F32" s="2">
        <v>21.24</v>
      </c>
      <c r="G32" s="194">
        <v>22.75</v>
      </c>
      <c r="H32" s="261">
        <f t="shared" si="1"/>
        <v>43.989999999999995</v>
      </c>
      <c r="I32" s="192">
        <f>IF(OR(věž!F31=0,věž!G31=0),100,MAX(věž!F31:G31))</f>
        <v>22.23</v>
      </c>
      <c r="J32" s="192">
        <f>IF(OR('100m'!F31=0,'100m'!G31=0),100,MAX('100m'!F31:G31))</f>
        <v>100</v>
      </c>
      <c r="K32">
        <f t="shared" si="2"/>
        <v>43.991222299999997</v>
      </c>
      <c r="L32" s="8"/>
      <c r="M32" s="11"/>
      <c r="N32" s="96"/>
      <c r="O32" s="39"/>
      <c r="P32" s="12"/>
      <c r="Q32" s="12"/>
      <c r="R32" s="97"/>
      <c r="S32" s="8"/>
    </row>
    <row r="33" spans="1:19" ht="12.75" customHeight="1" thickBot="1" x14ac:dyDescent="0.25">
      <c r="A33" s="36">
        <f t="shared" si="0"/>
        <v>31</v>
      </c>
      <c r="C33" s="161">
        <v>21</v>
      </c>
      <c r="D33" s="169" t="str">
        <f>IF(přihlášky!$F$97="X",přihlášky!$E$97,přihlášky!$H$97)</f>
        <v>Svatoň Petr</v>
      </c>
      <c r="E33" s="119" t="str">
        <f>Startovky!E24</f>
        <v>ÚO Tábor</v>
      </c>
      <c r="F33" s="2">
        <v>22.46</v>
      </c>
      <c r="G33" s="194">
        <v>21.81</v>
      </c>
      <c r="H33" s="261">
        <f t="shared" si="1"/>
        <v>44.269999999999996</v>
      </c>
      <c r="I33" s="192">
        <f>IF(OR(věž!F11=0,věž!G11=0),100,MAX(věž!F11:G11))</f>
        <v>18.29</v>
      </c>
      <c r="J33" s="192">
        <f>IF(OR('100m'!F11=0,'100m'!G11=0),100,MAX('100m'!F11:G11))</f>
        <v>100</v>
      </c>
      <c r="K33">
        <f t="shared" si="2"/>
        <v>44.271182899999999</v>
      </c>
      <c r="L33" s="8"/>
      <c r="M33" s="11"/>
      <c r="N33" s="98"/>
      <c r="O33" s="39"/>
      <c r="P33" s="12"/>
      <c r="Q33" s="12"/>
      <c r="R33" s="97"/>
      <c r="S33" s="8"/>
    </row>
    <row r="34" spans="1:19" ht="12.75" customHeight="1" thickBot="1" x14ac:dyDescent="0.25">
      <c r="A34" s="36">
        <f t="shared" si="0"/>
        <v>32</v>
      </c>
      <c r="C34" s="161">
        <v>58</v>
      </c>
      <c r="D34" s="170" t="str">
        <f>IF(přihlášky!$F$38="X",přihlášky!$E$38,přihlášky!$H$38)</f>
        <v>Čuta Miroslav</v>
      </c>
      <c r="E34" s="119" t="str">
        <f>Startovky!E64</f>
        <v>ÚO Jindřichův Hradec</v>
      </c>
      <c r="F34" s="2">
        <v>23.58</v>
      </c>
      <c r="G34" s="194">
        <v>20.71</v>
      </c>
      <c r="H34" s="261">
        <f t="shared" si="1"/>
        <v>44.29</v>
      </c>
      <c r="I34" s="192">
        <f>IF(OR(věž!F54=0,věž!G54=0),100,MAX(věž!F54:G54))</f>
        <v>30.01</v>
      </c>
      <c r="J34" s="192">
        <f>IF(OR('100m'!F54=0,'100m'!G54=0),100,MAX('100m'!F54:G54))</f>
        <v>100</v>
      </c>
      <c r="K34">
        <f t="shared" si="2"/>
        <v>44.291300100000001</v>
      </c>
      <c r="L34" s="8"/>
      <c r="M34" s="11"/>
      <c r="N34" s="95"/>
      <c r="O34" s="39"/>
      <c r="P34" s="12"/>
      <c r="Q34" s="12"/>
      <c r="R34" s="97"/>
      <c r="S34" s="8"/>
    </row>
    <row r="35" spans="1:19" ht="12.75" customHeight="1" thickBot="1" x14ac:dyDescent="0.25">
      <c r="A35" s="36">
        <f t="shared" ref="A35:A66" si="3">RANK(K35,$K$3:$K$72,1)</f>
        <v>33</v>
      </c>
      <c r="C35" s="161">
        <v>38</v>
      </c>
      <c r="D35" s="170" t="str">
        <f>IF(přihlášky!$F$48="X",přihlášky!$E$48,přihlášky!$H$48)</f>
        <v>Novoný Tomáš</v>
      </c>
      <c r="E35" s="119" t="str">
        <f>Startovky!E44</f>
        <v>ÚO Písek</v>
      </c>
      <c r="F35" s="2">
        <v>23.24</v>
      </c>
      <c r="G35" s="194">
        <v>21.19</v>
      </c>
      <c r="H35" s="261">
        <f t="shared" ref="H35:H66" si="4">IF(OR(F35="diskval.",G35="diskval."),"diskval.",F35+G35)</f>
        <v>44.43</v>
      </c>
      <c r="I35" s="192">
        <f>IF(OR(věž!F63=0,věž!G63=0),100,MAX(věž!F63:G63))</f>
        <v>100</v>
      </c>
      <c r="J35" s="192">
        <f>IF(OR('100m'!F63=0,'100m'!G63=0),100,MAX('100m'!F63:G63))</f>
        <v>100</v>
      </c>
      <c r="K35">
        <f t="shared" ref="K35:K66" si="5">IF(H35="diskval.",1000,H35+((IF(I35&gt;0,I35,100)+IF(J35&gt;0,J35,100))/100000))</f>
        <v>44.432000000000002</v>
      </c>
      <c r="L35" s="8"/>
      <c r="M35" s="11"/>
      <c r="N35" s="95"/>
      <c r="O35" s="39"/>
      <c r="P35" s="12"/>
      <c r="Q35" s="12"/>
      <c r="R35" s="97"/>
      <c r="S35" s="8"/>
    </row>
    <row r="36" spans="1:19" ht="12.75" customHeight="1" thickBot="1" x14ac:dyDescent="0.25">
      <c r="A36" s="36">
        <f t="shared" si="3"/>
        <v>34</v>
      </c>
      <c r="C36" s="161">
        <v>3</v>
      </c>
      <c r="D36" s="169" t="str">
        <f>IF(přihlášky!$F$43="X",přihlášky!$E$43,přihlášky!$H$43)</f>
        <v>Šťastný Ladislav</v>
      </c>
      <c r="E36" s="119" t="str">
        <f>Startovky!E6</f>
        <v>ÚO Písek</v>
      </c>
      <c r="F36" s="2">
        <v>22.86</v>
      </c>
      <c r="G36" s="194">
        <v>21.92</v>
      </c>
      <c r="H36" s="261">
        <f t="shared" si="4"/>
        <v>44.78</v>
      </c>
      <c r="I36" s="192">
        <f>IF(OR(věž!F23=0,věž!G23=0),100,MAX(věž!F23:G23))</f>
        <v>100</v>
      </c>
      <c r="J36" s="192">
        <f>IF(OR('100m'!F23=0,'100m'!G23=0),100,MAX('100m'!F23:G23))</f>
        <v>20.3</v>
      </c>
      <c r="K36">
        <f t="shared" si="5"/>
        <v>44.781202999999998</v>
      </c>
      <c r="L36" s="8"/>
      <c r="M36" s="8"/>
      <c r="N36" s="8"/>
      <c r="O36" s="8"/>
      <c r="P36" s="8"/>
      <c r="Q36" s="8"/>
      <c r="R36" s="99"/>
      <c r="S36" s="40"/>
    </row>
    <row r="37" spans="1:19" ht="12.75" customHeight="1" thickBot="1" x14ac:dyDescent="0.25">
      <c r="A37" s="36">
        <f t="shared" si="3"/>
        <v>35</v>
      </c>
      <c r="C37" s="161">
        <v>40</v>
      </c>
      <c r="D37" s="170" t="str">
        <f>IF(přihlášky!$F$74="X",přihlášky!$E$74,přihlášky!$H$74)</f>
        <v>Kacetl Vít</v>
      </c>
      <c r="E37" s="119" t="str">
        <f>Startovky!E46</f>
        <v>ÚO Prachatice</v>
      </c>
      <c r="F37" s="2">
        <v>24.07</v>
      </c>
      <c r="G37" s="194">
        <v>21.23</v>
      </c>
      <c r="H37" s="261">
        <f t="shared" si="4"/>
        <v>45.3</v>
      </c>
      <c r="I37" s="192">
        <f>IF(OR(věž!F22=0,věž!G22=0),100,MAX(věž!F22:G22))</f>
        <v>20.8</v>
      </c>
      <c r="J37" s="192">
        <f>IF(OR('100m'!F22=0,'100m'!G22=0),100,MAX('100m'!F22:G22))</f>
        <v>100</v>
      </c>
      <c r="K37">
        <f t="shared" si="5"/>
        <v>45.301207999999995</v>
      </c>
      <c r="L37" s="8"/>
      <c r="M37" s="8"/>
      <c r="N37" s="8"/>
      <c r="O37" s="8"/>
      <c r="P37" s="8"/>
      <c r="Q37" s="8"/>
      <c r="R37" s="8"/>
      <c r="S37" s="8"/>
    </row>
    <row r="38" spans="1:19" ht="12.75" customHeight="1" thickBot="1" x14ac:dyDescent="0.25">
      <c r="A38" s="36">
        <f t="shared" si="3"/>
        <v>36</v>
      </c>
      <c r="C38" s="161">
        <v>49</v>
      </c>
      <c r="D38" s="170" t="str">
        <f>IF(přihlášky!$F$101="X",přihlášky!$E$101,přihlášky!$H$101)</f>
        <v>Fišer Ondřej</v>
      </c>
      <c r="E38" s="119" t="str">
        <f>Startovky!E55</f>
        <v>ÚO Tábor</v>
      </c>
      <c r="F38" s="2">
        <v>23.3</v>
      </c>
      <c r="G38" s="194">
        <v>22.51</v>
      </c>
      <c r="H38" s="261">
        <f t="shared" si="4"/>
        <v>45.81</v>
      </c>
      <c r="I38" s="192">
        <f>IF(OR(věž!F59=0,věž!G59=0),100,MAX(věž!F59:G59))</f>
        <v>28.65</v>
      </c>
      <c r="J38" s="192">
        <f>IF(OR('100m'!F59=0,'100m'!G59=0),100,MAX('100m'!F59:G59))</f>
        <v>26.98</v>
      </c>
      <c r="K38">
        <f t="shared" si="5"/>
        <v>45.810556300000002</v>
      </c>
      <c r="L38" s="8"/>
      <c r="M38" s="8"/>
      <c r="N38" s="8"/>
      <c r="O38" s="8"/>
      <c r="P38" s="40"/>
      <c r="Q38" s="41"/>
      <c r="R38" s="8"/>
      <c r="S38" s="8"/>
    </row>
    <row r="39" spans="1:19" ht="12.75" customHeight="1" thickBot="1" x14ac:dyDescent="0.25">
      <c r="A39" s="36">
        <f t="shared" si="3"/>
        <v>37</v>
      </c>
      <c r="C39" s="161">
        <v>7</v>
      </c>
      <c r="D39" s="169" t="str">
        <f>IF(přihlášky!$F$95="X",přihlášky!$E$95,přihlášky!$H$95)</f>
        <v>Janovský Martin</v>
      </c>
      <c r="E39" s="119" t="str">
        <f>Startovky!E10</f>
        <v>ÚO Tábor</v>
      </c>
      <c r="F39" s="2">
        <v>23.51</v>
      </c>
      <c r="G39" s="194">
        <v>22.38</v>
      </c>
      <c r="H39" s="261">
        <f t="shared" si="4"/>
        <v>45.89</v>
      </c>
      <c r="I39" s="192">
        <f>IF(OR(věž!F37=0,věž!G37=0),100,MAX(věž!F37:G37))</f>
        <v>26.13</v>
      </c>
      <c r="J39" s="192">
        <f>IF(OR('100m'!F37=0,'100m'!G37=0),100,MAX('100m'!F37:G37))</f>
        <v>21.73</v>
      </c>
      <c r="K39">
        <f t="shared" si="5"/>
        <v>45.890478600000002</v>
      </c>
      <c r="L39" s="8"/>
      <c r="M39" s="11"/>
      <c r="N39" s="95"/>
      <c r="O39" s="39"/>
      <c r="P39" s="12"/>
      <c r="Q39" s="12"/>
      <c r="R39" s="97"/>
      <c r="S39" s="8"/>
    </row>
    <row r="40" spans="1:19" ht="12.75" customHeight="1" thickBot="1" x14ac:dyDescent="0.25">
      <c r="A40" s="36">
        <f t="shared" si="3"/>
        <v>38</v>
      </c>
      <c r="C40" s="161">
        <v>4</v>
      </c>
      <c r="D40" s="169" t="str">
        <f>IF(přihlášky!$F$56="X",přihlášky!$E$56,přihlášky!$H$56)</f>
        <v>Wirth Aleš</v>
      </c>
      <c r="E40" s="119" t="str">
        <f>Startovky!E7</f>
        <v>ÚO Český Krumlov</v>
      </c>
      <c r="F40" s="2">
        <v>25.97</v>
      </c>
      <c r="G40" s="194">
        <v>20.45</v>
      </c>
      <c r="H40" s="261">
        <f t="shared" si="4"/>
        <v>46.42</v>
      </c>
      <c r="I40" s="192">
        <f>IF(OR(věž!F16=0,věž!G16=0),100,MAX(věž!F16:G16))</f>
        <v>21.68</v>
      </c>
      <c r="J40" s="192">
        <f>IF(OR('100m'!F16=0,'100m'!G16=0),100,MAX('100m'!F16:G16))</f>
        <v>100</v>
      </c>
      <c r="K40">
        <f t="shared" si="5"/>
        <v>46.421216800000003</v>
      </c>
      <c r="L40" s="8"/>
      <c r="M40" s="11"/>
      <c r="N40" s="95"/>
      <c r="O40" s="39"/>
      <c r="P40" s="12"/>
      <c r="Q40" s="12"/>
      <c r="R40" s="97"/>
      <c r="S40" s="8"/>
    </row>
    <row r="41" spans="1:19" ht="12.75" customHeight="1" thickBot="1" x14ac:dyDescent="0.25">
      <c r="A41" s="36">
        <f t="shared" si="3"/>
        <v>39</v>
      </c>
      <c r="C41" s="161">
        <v>17</v>
      </c>
      <c r="D41" s="169" t="str">
        <f>IF(přihlášky!$F$45="X",přihlášky!$E$45,přihlášky!$H$45)</f>
        <v>Smrt Stanislav</v>
      </c>
      <c r="E41" s="119" t="str">
        <f>Startovky!E20</f>
        <v>ÚO Písek</v>
      </c>
      <c r="F41" s="2">
        <v>24.51</v>
      </c>
      <c r="G41" s="194">
        <v>22.3</v>
      </c>
      <c r="H41" s="261">
        <f t="shared" si="4"/>
        <v>46.81</v>
      </c>
      <c r="I41" s="192">
        <f>IF(OR(věž!F33=0,věž!G33=0),100,MAX(věž!F33:G33))</f>
        <v>22.52</v>
      </c>
      <c r="J41" s="192">
        <f>IF(OR('100m'!F33=0,'100m'!G33=0),100,MAX('100m'!F33:G33))</f>
        <v>100</v>
      </c>
      <c r="K41">
        <f t="shared" si="5"/>
        <v>46.811225200000003</v>
      </c>
      <c r="L41" s="8"/>
      <c r="M41" s="11"/>
      <c r="N41" s="96"/>
      <c r="O41" s="39"/>
      <c r="P41" s="12"/>
      <c r="Q41" s="12"/>
      <c r="R41" s="97"/>
      <c r="S41" s="8"/>
    </row>
    <row r="42" spans="1:19" ht="12.75" customHeight="1" thickBot="1" x14ac:dyDescent="0.25">
      <c r="A42" s="36">
        <f t="shared" si="3"/>
        <v>40</v>
      </c>
      <c r="C42" s="161">
        <v>53</v>
      </c>
      <c r="D42" s="170" t="str">
        <f>IF(přihlášky!$F$63="X",přihlášky!$E$63,přihlášky!$H$63)</f>
        <v>Kačer Zdeněk</v>
      </c>
      <c r="E42" s="119" t="str">
        <f>Startovky!E59</f>
        <v>ÚO Český Krumlov</v>
      </c>
      <c r="F42" s="2">
        <v>25.46</v>
      </c>
      <c r="G42" s="194">
        <v>21.47</v>
      </c>
      <c r="H42" s="261">
        <f t="shared" si="4"/>
        <v>46.93</v>
      </c>
      <c r="I42" s="192">
        <f>IF(OR(věž!F10=0,věž!G10=0),100,MAX(věž!F10:G10))</f>
        <v>100</v>
      </c>
      <c r="J42" s="192">
        <f>IF(OR('100m'!F10=0,'100m'!G10=0),100,MAX('100m'!F10:G10))</f>
        <v>100</v>
      </c>
      <c r="K42">
        <f t="shared" si="5"/>
        <v>46.932000000000002</v>
      </c>
      <c r="L42" s="8"/>
      <c r="M42" s="11"/>
      <c r="N42" s="95"/>
      <c r="O42" s="39"/>
      <c r="P42" s="12"/>
      <c r="Q42" s="12"/>
      <c r="R42" s="97"/>
      <c r="S42" s="8"/>
    </row>
    <row r="43" spans="1:19" ht="12.75" customHeight="1" thickBot="1" x14ac:dyDescent="0.25">
      <c r="A43" s="36">
        <f t="shared" si="3"/>
        <v>41</v>
      </c>
      <c r="C43" s="161">
        <v>56</v>
      </c>
      <c r="D43" s="170" t="str">
        <f>IF(přihlášky!$F$102="X",přihlášky!$E$102,přihlášky!$H$102)</f>
        <v>Mareš Jiří</v>
      </c>
      <c r="E43" s="119" t="str">
        <f>Startovky!E62</f>
        <v>ÚO Tábor</v>
      </c>
      <c r="F43" s="2">
        <v>27.61</v>
      </c>
      <c r="G43" s="194">
        <v>19.66</v>
      </c>
      <c r="H43" s="261">
        <f t="shared" si="4"/>
        <v>47.269999999999996</v>
      </c>
      <c r="I43" s="192">
        <f>IF(OR(věž!F44=0,věž!G44=0),100,MAX(věž!F44:G44))</f>
        <v>24.61</v>
      </c>
      <c r="J43" s="192">
        <f>IF(OR('100m'!F44=0,'100m'!G44=0),100,MAX('100m'!F44:G44))</f>
        <v>22.23</v>
      </c>
      <c r="K43">
        <f t="shared" si="5"/>
        <v>47.270468399999999</v>
      </c>
      <c r="L43" s="8"/>
      <c r="M43" s="11"/>
      <c r="N43" s="95"/>
      <c r="O43" s="39"/>
      <c r="P43" s="12"/>
      <c r="Q43" s="12"/>
      <c r="R43" s="97"/>
      <c r="S43" s="8"/>
    </row>
    <row r="44" spans="1:19" ht="12.75" customHeight="1" thickBot="1" x14ac:dyDescent="0.25">
      <c r="A44" s="36">
        <f t="shared" si="3"/>
        <v>42</v>
      </c>
      <c r="C44" s="161">
        <v>28</v>
      </c>
      <c r="D44" s="169" t="str">
        <f>IF(přihlášky!$F$98="X",přihlášky!$E$98,přihlášky!$H$98)</f>
        <v>Brožek Josef</v>
      </c>
      <c r="E44" s="119" t="str">
        <f>Startovky!E31</f>
        <v>ÚO Tábor</v>
      </c>
      <c r="F44" s="2">
        <v>24.07</v>
      </c>
      <c r="G44" s="194">
        <v>23.23</v>
      </c>
      <c r="H44" s="261">
        <f t="shared" si="4"/>
        <v>47.3</v>
      </c>
      <c r="I44" s="192">
        <f>IF(OR(věž!F48=0,věž!G48=0),100,MAX(věž!F48:G48))</f>
        <v>25.79</v>
      </c>
      <c r="J44" s="192">
        <f>IF(OR('100m'!F48=0,'100m'!G48=0),100,MAX('100m'!F48:G48))</f>
        <v>22.81</v>
      </c>
      <c r="K44">
        <f t="shared" si="5"/>
        <v>47.300485999999999</v>
      </c>
      <c r="L44" s="8"/>
      <c r="M44" s="8"/>
      <c r="N44" s="8"/>
      <c r="O44" s="8"/>
      <c r="P44" s="8"/>
      <c r="Q44" s="8"/>
      <c r="R44" s="99"/>
      <c r="S44" s="40"/>
    </row>
    <row r="45" spans="1:19" ht="12.75" customHeight="1" thickBot="1" x14ac:dyDescent="0.25">
      <c r="A45" s="36">
        <f t="shared" si="3"/>
        <v>43</v>
      </c>
      <c r="C45" s="161">
        <v>19</v>
      </c>
      <c r="D45" s="169" t="str">
        <f>IF(přihlášky!$F$71="X",přihlášky!$E$71,přihlášky!$H$71)</f>
        <v>Lenc Eduard</v>
      </c>
      <c r="E45" s="119" t="str">
        <f>Startovky!E22</f>
        <v>ÚO Prachatice</v>
      </c>
      <c r="F45" s="2">
        <v>25.35</v>
      </c>
      <c r="G45" s="194">
        <v>22.02</v>
      </c>
      <c r="H45" s="261">
        <f t="shared" si="4"/>
        <v>47.370000000000005</v>
      </c>
      <c r="I45" s="192">
        <f>IF(OR(věž!F19=0,věž!G19=0),100,MAX(věž!F19:G19))</f>
        <v>20.45</v>
      </c>
      <c r="J45" s="192">
        <f>IF(OR('100m'!F19=0,'100m'!G19=0),100,MAX('100m'!F19:G19))</f>
        <v>100</v>
      </c>
      <c r="K45">
        <f t="shared" si="5"/>
        <v>47.371204500000005</v>
      </c>
      <c r="L45" s="8"/>
      <c r="M45" s="8"/>
      <c r="N45" s="8"/>
      <c r="O45" s="8"/>
      <c r="P45" s="8"/>
      <c r="Q45" s="8"/>
      <c r="R45" s="8"/>
      <c r="S45" s="8"/>
    </row>
    <row r="46" spans="1:19" ht="12.75" customHeight="1" thickBot="1" x14ac:dyDescent="0.25">
      <c r="A46" s="36">
        <f t="shared" si="3"/>
        <v>44</v>
      </c>
      <c r="C46" s="161">
        <v>60</v>
      </c>
      <c r="D46" s="170" t="str">
        <f>IF(přihlášky!$F$64="X",přihlášky!$E$64,přihlášky!$H$64)</f>
        <v>Šebest Dušan</v>
      </c>
      <c r="E46" s="119" t="str">
        <f>Startovky!E66</f>
        <v>ÚO Český Krumlov</v>
      </c>
      <c r="F46" s="2">
        <v>25.73</v>
      </c>
      <c r="G46" s="194">
        <v>21.73</v>
      </c>
      <c r="H46" s="261">
        <f t="shared" si="4"/>
        <v>47.46</v>
      </c>
      <c r="I46" s="192">
        <f>IF(OR(věž!F57=0,věž!G57=0),100,MAX(věž!F57:G57))</f>
        <v>27.25</v>
      </c>
      <c r="J46" s="192">
        <f>IF(OR('100m'!F57=0,'100m'!G57=0),100,MAX('100m'!F57:G57))</f>
        <v>24.56</v>
      </c>
      <c r="K46">
        <f t="shared" si="5"/>
        <v>47.460518100000002</v>
      </c>
      <c r="L46" s="8"/>
      <c r="M46" s="8"/>
      <c r="N46" s="8"/>
      <c r="O46" s="8"/>
      <c r="P46" s="40"/>
      <c r="Q46" s="41"/>
      <c r="R46" s="8"/>
      <c r="S46" s="8"/>
    </row>
    <row r="47" spans="1:19" ht="12.75" customHeight="1" thickBot="1" x14ac:dyDescent="0.25">
      <c r="A47" s="36">
        <f t="shared" si="3"/>
        <v>45</v>
      </c>
      <c r="C47" s="161">
        <v>18</v>
      </c>
      <c r="D47" s="169" t="str">
        <f>IF(přihlášky!$F$58="X",přihlášky!$E$58,přihlášky!$H$58)</f>
        <v>Ottenschläger Václav</v>
      </c>
      <c r="E47" s="119" t="str">
        <f>Startovky!E21</f>
        <v>ÚO Český Krumlov</v>
      </c>
      <c r="F47" s="2">
        <v>27.1</v>
      </c>
      <c r="G47" s="194">
        <v>20.61</v>
      </c>
      <c r="H47" s="261">
        <f t="shared" si="4"/>
        <v>47.71</v>
      </c>
      <c r="I47" s="192">
        <f>IF(OR(věž!F34=0,věž!G34=0),100,MAX(věž!F34:G34))</f>
        <v>100</v>
      </c>
      <c r="J47" s="192">
        <f>IF(OR('100m'!F34=0,'100m'!G34=0),100,MAX('100m'!F34:G34))</f>
        <v>21.26</v>
      </c>
      <c r="K47">
        <f t="shared" si="5"/>
        <v>47.711212600000003</v>
      </c>
      <c r="L47" s="8"/>
      <c r="M47" s="11"/>
      <c r="N47" s="95"/>
      <c r="O47" s="39"/>
      <c r="P47" s="12"/>
      <c r="Q47" s="12"/>
      <c r="R47" s="97"/>
      <c r="S47" s="8"/>
    </row>
    <row r="48" spans="1:19" ht="12.75" customHeight="1" thickBot="1" x14ac:dyDescent="0.25">
      <c r="A48" s="36">
        <f t="shared" si="3"/>
        <v>46</v>
      </c>
      <c r="C48" s="161">
        <v>47</v>
      </c>
      <c r="D48" s="170" t="str">
        <f>IF(přihlášky!$F$75="X",přihlášky!$E$75,přihlášky!$H$75)</f>
        <v>Jiráň Aleš</v>
      </c>
      <c r="E48" s="119" t="str">
        <f>Startovky!E53</f>
        <v>ÚO Prachatice</v>
      </c>
      <c r="F48" s="2">
        <v>23.75</v>
      </c>
      <c r="G48" s="194">
        <v>24.24</v>
      </c>
      <c r="H48" s="261">
        <f t="shared" si="4"/>
        <v>47.989999999999995</v>
      </c>
      <c r="I48" s="192">
        <f>IF(OR(věž!F43=0,věž!G43=0),100,MAX(věž!F43:G43))</f>
        <v>25.19</v>
      </c>
      <c r="J48" s="192">
        <f>IF(OR('100m'!F43=0,'100m'!G43=0),100,MAX('100m'!F43:G43))</f>
        <v>100</v>
      </c>
      <c r="K48">
        <f t="shared" si="5"/>
        <v>47.991251899999995</v>
      </c>
      <c r="L48" s="8"/>
      <c r="M48" s="11"/>
      <c r="N48" s="95"/>
      <c r="O48" s="39"/>
      <c r="P48" s="12"/>
      <c r="Q48" s="12"/>
      <c r="R48" s="97"/>
      <c r="S48" s="8"/>
    </row>
    <row r="49" spans="1:19" ht="12.75" customHeight="1" thickBot="1" x14ac:dyDescent="0.25">
      <c r="A49" s="36">
        <f t="shared" si="3"/>
        <v>47</v>
      </c>
      <c r="C49" s="161">
        <v>20</v>
      </c>
      <c r="D49" s="169" t="str">
        <f>IF(přihlášky!$F$84="X",přihlášky!$E$84,přihlášky!$H$84)</f>
        <v>Louda Petr</v>
      </c>
      <c r="E49" s="119" t="str">
        <f>Startovky!E23</f>
        <v>ÚO Strakonice</v>
      </c>
      <c r="F49" s="2">
        <v>25.13</v>
      </c>
      <c r="G49" s="194">
        <v>23.12</v>
      </c>
      <c r="H49" s="261">
        <f t="shared" si="4"/>
        <v>48.25</v>
      </c>
      <c r="I49" s="192">
        <f>IF(OR(věž!F50=0,věž!G50=0),100,MAX(věž!F50:G50))</f>
        <v>39.61</v>
      </c>
      <c r="J49" s="192">
        <f>IF(OR('100m'!F50=0,'100m'!G50=0),100,MAX('100m'!F50:G50))</f>
        <v>100</v>
      </c>
      <c r="K49">
        <f t="shared" si="5"/>
        <v>48.251396100000001</v>
      </c>
      <c r="L49" s="8"/>
      <c r="M49" s="11"/>
      <c r="N49" s="96"/>
      <c r="O49" s="39"/>
      <c r="P49" s="12"/>
      <c r="Q49" s="12"/>
      <c r="R49" s="97"/>
      <c r="S49" s="8"/>
    </row>
    <row r="50" spans="1:19" ht="12.75" customHeight="1" thickBot="1" x14ac:dyDescent="0.25">
      <c r="A50" s="36">
        <f t="shared" si="3"/>
        <v>48</v>
      </c>
      <c r="C50" s="161">
        <v>59</v>
      </c>
      <c r="D50" s="170" t="str">
        <f>IF(přihlášky!$F$51="X",přihlášky!$E$51,přihlášky!$H$51)</f>
        <v>Kroupa Miroslav</v>
      </c>
      <c r="E50" s="119" t="str">
        <f>Startovky!E65</f>
        <v>ÚO Písek</v>
      </c>
      <c r="F50" s="2">
        <v>26.84</v>
      </c>
      <c r="G50" s="194">
        <v>21.72</v>
      </c>
      <c r="H50" s="261">
        <f t="shared" si="4"/>
        <v>48.56</v>
      </c>
      <c r="I50" s="192">
        <f>IF(OR(věž!F55=0,věž!G55=0),100,MAX(věž!F55:G55))</f>
        <v>100</v>
      </c>
      <c r="J50" s="192">
        <f>IF(OR('100m'!F55=0,'100m'!G55=0),100,MAX('100m'!F55:G55))</f>
        <v>23.31</v>
      </c>
      <c r="K50">
        <f t="shared" si="5"/>
        <v>48.561233100000003</v>
      </c>
      <c r="L50" s="8"/>
      <c r="M50" s="11"/>
      <c r="N50" s="98"/>
      <c r="O50" s="39"/>
      <c r="P50" s="12"/>
      <c r="Q50" s="12"/>
      <c r="R50" s="97"/>
      <c r="S50" s="8"/>
    </row>
    <row r="51" spans="1:19" ht="12.75" customHeight="1" thickBot="1" x14ac:dyDescent="0.25">
      <c r="A51" s="36">
        <f t="shared" si="3"/>
        <v>49</v>
      </c>
      <c r="C51" s="161">
        <v>52</v>
      </c>
      <c r="D51" s="171" t="str">
        <f>IF(přihlášky!$F$50="X",přihlášky!$E$50,přihlášky!$H$50)</f>
        <v>Brož Lukáš</v>
      </c>
      <c r="E51" s="119" t="str">
        <f>Startovky!E58</f>
        <v>ÚO Písek</v>
      </c>
      <c r="F51" s="2">
        <v>28.71</v>
      </c>
      <c r="G51" s="194">
        <v>20.2</v>
      </c>
      <c r="H51" s="261">
        <f t="shared" si="4"/>
        <v>48.91</v>
      </c>
      <c r="I51" s="192">
        <f>IF(OR(věž!F8=0,věž!G8=0),100,MAX(věž!F8:G8))</f>
        <v>17.559999999999999</v>
      </c>
      <c r="J51" s="192">
        <f>IF(OR('100m'!F8=0,'100m'!G8=0),100,MAX('100m'!F8:G8))</f>
        <v>100</v>
      </c>
      <c r="K51">
        <f t="shared" si="5"/>
        <v>48.9111756</v>
      </c>
      <c r="L51" s="8"/>
      <c r="M51" s="11"/>
      <c r="N51" s="95"/>
      <c r="O51" s="39"/>
      <c r="P51" s="12"/>
      <c r="Q51" s="12"/>
      <c r="R51" s="97"/>
      <c r="S51" s="8"/>
    </row>
    <row r="52" spans="1:19" ht="12.75" customHeight="1" thickBot="1" x14ac:dyDescent="0.25">
      <c r="A52" s="36">
        <f t="shared" si="3"/>
        <v>50</v>
      </c>
      <c r="C52" s="161">
        <v>11</v>
      </c>
      <c r="D52" s="169" t="str">
        <f>IF(přihlášky!$F$57="X",přihlášky!$E$57,přihlášky!$H$57)</f>
        <v>Dvořák Jan</v>
      </c>
      <c r="E52" s="119" t="str">
        <f>Startovky!E14</f>
        <v>ÚO Český Krumlov</v>
      </c>
      <c r="F52" s="2">
        <v>27.07</v>
      </c>
      <c r="G52" s="194">
        <v>22.78</v>
      </c>
      <c r="H52" s="261">
        <f t="shared" si="4"/>
        <v>49.85</v>
      </c>
      <c r="I52" s="192">
        <f>IF(OR(věž!F42=0,věž!G42=0),100,MAX(věž!F42:G42))</f>
        <v>100</v>
      </c>
      <c r="J52" s="192">
        <f>IF(OR('100m'!F42=0,'100m'!G42=0),100,MAX('100m'!F42:G42))</f>
        <v>100</v>
      </c>
      <c r="K52">
        <f t="shared" si="5"/>
        <v>49.852000000000004</v>
      </c>
      <c r="L52" s="8"/>
      <c r="M52" s="11"/>
      <c r="N52" s="95"/>
      <c r="O52" s="39"/>
      <c r="P52" s="12"/>
      <c r="Q52" s="12"/>
      <c r="R52" s="97"/>
      <c r="S52" s="8"/>
    </row>
    <row r="53" spans="1:19" ht="12.75" customHeight="1" thickBot="1" x14ac:dyDescent="0.25">
      <c r="A53" s="36">
        <f t="shared" si="3"/>
        <v>51</v>
      </c>
      <c r="C53" s="161">
        <v>25</v>
      </c>
      <c r="D53" s="169" t="str">
        <f>IF(přihlášky!$F$59="X",přihlášky!$E$59,přihlášky!$H$59)</f>
        <v>Hüttner Milan</v>
      </c>
      <c r="E53" s="119" t="str">
        <f>Startovky!E28</f>
        <v>ÚO Český Krumlov</v>
      </c>
      <c r="F53" s="2">
        <v>26.17</v>
      </c>
      <c r="G53" s="194">
        <v>23.83</v>
      </c>
      <c r="H53" s="261">
        <f t="shared" si="4"/>
        <v>50</v>
      </c>
      <c r="I53" s="192">
        <f>IF(OR(věž!F71=0,věž!G71=0),100,MAX(věž!F71:G71))</f>
        <v>100</v>
      </c>
      <c r="J53" s="192">
        <f>IF(OR('100m'!F71=0,'100m'!G71=0),100,MAX('100m'!F71:G71))</f>
        <v>100</v>
      </c>
      <c r="K53">
        <f t="shared" si="5"/>
        <v>50.002000000000002</v>
      </c>
      <c r="L53" s="8"/>
      <c r="M53" s="8"/>
      <c r="N53" s="8"/>
      <c r="O53" s="8"/>
      <c r="P53" s="8"/>
      <c r="Q53" s="8"/>
      <c r="R53" s="99"/>
      <c r="S53" s="40"/>
    </row>
    <row r="54" spans="1:19" ht="12.75" customHeight="1" thickBot="1" x14ac:dyDescent="0.25">
      <c r="A54" s="36">
        <f t="shared" si="3"/>
        <v>52</v>
      </c>
      <c r="C54" s="161">
        <v>54</v>
      </c>
      <c r="D54" s="170" t="str">
        <f>IF(přihlášky!$F$76="X",přihlášky!$E$76,přihlášky!$H$76)</f>
        <v>Kouba Jiří</v>
      </c>
      <c r="E54" s="119" t="str">
        <f>Startovky!E60</f>
        <v>ÚO Prachatice</v>
      </c>
      <c r="F54" s="2">
        <v>25.69</v>
      </c>
      <c r="G54" s="194">
        <v>25.9</v>
      </c>
      <c r="H54" s="261">
        <f t="shared" si="4"/>
        <v>51.59</v>
      </c>
      <c r="I54" s="192">
        <f>IF(OR(věž!F30=0,věž!G30=0),100,MAX(věž!F30:G30))</f>
        <v>100</v>
      </c>
      <c r="J54" s="192">
        <f>IF(OR('100m'!F30=0,'100m'!G30=0),100,MAX('100m'!F30:G30))</f>
        <v>100</v>
      </c>
      <c r="K54">
        <f t="shared" si="5"/>
        <v>51.592000000000006</v>
      </c>
      <c r="L54" s="8"/>
      <c r="M54" s="8"/>
      <c r="N54" s="8"/>
      <c r="O54" s="8"/>
      <c r="P54" s="8"/>
      <c r="Q54" s="8"/>
      <c r="R54" s="8"/>
      <c r="S54" s="8"/>
    </row>
    <row r="55" spans="1:19" ht="12.75" customHeight="1" thickBot="1" x14ac:dyDescent="0.25">
      <c r="A55" s="36">
        <f t="shared" si="3"/>
        <v>53</v>
      </c>
      <c r="C55" s="161">
        <v>39</v>
      </c>
      <c r="D55" s="170" t="str">
        <f>IF(přihlášky!$F$61="X",přihlášky!$E$61,přihlášky!$H$61)</f>
        <v>Kaločai Martin</v>
      </c>
      <c r="E55" s="119" t="str">
        <f>Startovky!E45</f>
        <v>ÚO Český Krumlov</v>
      </c>
      <c r="F55" s="2">
        <v>27.89</v>
      </c>
      <c r="G55" s="194">
        <v>24.08</v>
      </c>
      <c r="H55" s="261">
        <f t="shared" si="4"/>
        <v>51.97</v>
      </c>
      <c r="I55" s="192">
        <f>IF(OR(věž!F47=0,věž!G47=0),100,MAX(věž!F47:G47))</f>
        <v>25.1</v>
      </c>
      <c r="J55" s="192">
        <f>IF(OR('100m'!F47=0,'100m'!G47=0),100,MAX('100m'!F47:G47))</f>
        <v>100</v>
      </c>
      <c r="K55">
        <f t="shared" si="5"/>
        <v>51.971251000000002</v>
      </c>
      <c r="L55" s="8"/>
      <c r="M55" s="8"/>
      <c r="N55" s="8"/>
      <c r="O55" s="8"/>
      <c r="P55" s="40"/>
      <c r="Q55" s="41"/>
      <c r="R55" s="8"/>
      <c r="S55" s="8"/>
    </row>
    <row r="56" spans="1:19" ht="12.75" customHeight="1" thickBot="1" x14ac:dyDescent="0.25">
      <c r="A56" s="36">
        <f t="shared" si="3"/>
        <v>54</v>
      </c>
      <c r="C56" s="161">
        <v>67</v>
      </c>
      <c r="D56" s="170" t="str">
        <f>IF(přihlášky!$F$65="X",přihlášky!$E$65,přihlášky!$H$65)</f>
        <v>Liebl Václav</v>
      </c>
      <c r="E56" s="119" t="str">
        <f>Startovky!E73</f>
        <v>ÚO Český Krumlov</v>
      </c>
      <c r="F56" s="2">
        <v>33.340000000000003</v>
      </c>
      <c r="G56" s="194">
        <v>22.96</v>
      </c>
      <c r="H56" s="261">
        <f t="shared" si="4"/>
        <v>56.300000000000004</v>
      </c>
      <c r="I56" s="192">
        <f>IF(OR(věž!F68=0,věž!G68=0),100,MAX(věž!F68:G68))</f>
        <v>100</v>
      </c>
      <c r="J56" s="192">
        <f>IF(OR('100m'!F68=0,'100m'!G68=0),100,MAX('100m'!F68:G68))</f>
        <v>100</v>
      </c>
      <c r="K56">
        <f t="shared" si="5"/>
        <v>56.302000000000007</v>
      </c>
      <c r="L56" s="8"/>
      <c r="M56" s="11"/>
      <c r="N56" s="95"/>
      <c r="O56" s="39"/>
      <c r="P56" s="12"/>
      <c r="Q56" s="12"/>
      <c r="R56" s="97"/>
      <c r="S56" s="8"/>
    </row>
    <row r="57" spans="1:19" ht="12.75" customHeight="1" thickBot="1" x14ac:dyDescent="0.25">
      <c r="A57" s="36">
        <f t="shared" si="3"/>
        <v>55</v>
      </c>
      <c r="C57" s="161">
        <v>16</v>
      </c>
      <c r="D57" s="169" t="str">
        <f>IF(přihlášky!$F$32="X",přihlášky!$E$32,přihlášky!$H$32)</f>
        <v>Švehla Radim</v>
      </c>
      <c r="E57" s="119" t="str">
        <f>Startovky!E19</f>
        <v>ÚO Jindřichův Hradec</v>
      </c>
      <c r="F57" s="2">
        <v>15.39</v>
      </c>
      <c r="G57" s="194" t="s">
        <v>131</v>
      </c>
      <c r="H57" s="261" t="str">
        <f t="shared" si="4"/>
        <v>diskval.</v>
      </c>
      <c r="I57" s="192">
        <f>IF(OR(věž!F12=0,věž!G12=0),100,MAX(věž!F12:G12))</f>
        <v>18.97</v>
      </c>
      <c r="J57" s="192">
        <f>IF(OR('100m'!F12=0,'100m'!G12=0),100,MAX('100m'!F12:G12))</f>
        <v>20.010000000000002</v>
      </c>
      <c r="K57">
        <f t="shared" si="5"/>
        <v>1000</v>
      </c>
      <c r="L57" s="8"/>
      <c r="M57" s="11"/>
      <c r="N57" s="95"/>
      <c r="O57" s="39"/>
      <c r="P57" s="12"/>
      <c r="Q57" s="12"/>
      <c r="R57" s="97"/>
      <c r="S57" s="8"/>
    </row>
    <row r="58" spans="1:19" ht="12.75" customHeight="1" thickBot="1" x14ac:dyDescent="0.25">
      <c r="A58" s="36">
        <f t="shared" si="3"/>
        <v>55</v>
      </c>
      <c r="C58" s="161">
        <v>24</v>
      </c>
      <c r="D58" s="169" t="str">
        <f>IF(přihlášky!$F$46="X",přihlášky!$E$46,přihlášky!$H$46)</f>
        <v>Kalous Petr</v>
      </c>
      <c r="E58" s="119" t="str">
        <f>Startovky!E27</f>
        <v>ÚO Písek</v>
      </c>
      <c r="F58" s="2">
        <v>21.62</v>
      </c>
      <c r="G58" s="194" t="s">
        <v>131</v>
      </c>
      <c r="H58" s="261" t="str">
        <f t="shared" si="4"/>
        <v>diskval.</v>
      </c>
      <c r="I58" s="192">
        <f>IF(OR(věž!F46=0,věž!G46=0),100,MAX(věž!F46:G46))</f>
        <v>26.02</v>
      </c>
      <c r="J58" s="192">
        <f>IF(OR('100m'!F46=0,'100m'!G46=0),100,MAX('100m'!F46:G46))</f>
        <v>100</v>
      </c>
      <c r="K58">
        <f t="shared" si="5"/>
        <v>1000</v>
      </c>
      <c r="L58" s="8"/>
      <c r="M58" s="11"/>
      <c r="N58" s="96"/>
      <c r="O58" s="39"/>
      <c r="P58" s="12"/>
      <c r="Q58" s="12"/>
      <c r="R58" s="97"/>
      <c r="S58" s="8"/>
    </row>
    <row r="59" spans="1:19" ht="12.75" customHeight="1" thickBot="1" x14ac:dyDescent="0.25">
      <c r="A59" s="36">
        <f t="shared" si="3"/>
        <v>55</v>
      </c>
      <c r="C59" s="161">
        <v>31</v>
      </c>
      <c r="D59" s="169" t="str">
        <f>IF(přihlášky!$F$47="X",přihlášky!$E$47,přihlášky!$H$47)</f>
        <v>Kašpar Michal</v>
      </c>
      <c r="E59" s="119" t="str">
        <f>Startovky!E34</f>
        <v>ÚO Písek</v>
      </c>
      <c r="F59" s="2">
        <v>22.66</v>
      </c>
      <c r="G59" s="194" t="s">
        <v>131</v>
      </c>
      <c r="H59" s="261" t="str">
        <f t="shared" si="4"/>
        <v>diskval.</v>
      </c>
      <c r="I59" s="192">
        <f>IF(OR(věž!F5=0,věž!G5=0),100,MAX(věž!F5:G5))</f>
        <v>100</v>
      </c>
      <c r="J59" s="192">
        <f>IF(OR('100m'!F5=0,'100m'!G5=0),100,MAX('100m'!F5:G5))</f>
        <v>100</v>
      </c>
      <c r="K59">
        <f t="shared" si="5"/>
        <v>1000</v>
      </c>
      <c r="L59" s="8"/>
      <c r="M59" s="11"/>
      <c r="N59" s="98"/>
      <c r="O59" s="39"/>
      <c r="P59" s="12"/>
      <c r="Q59" s="12"/>
      <c r="R59" s="97"/>
      <c r="S59" s="8"/>
    </row>
    <row r="60" spans="1:19" ht="12.75" customHeight="1" thickBot="1" x14ac:dyDescent="0.25">
      <c r="A60" s="36">
        <f t="shared" si="3"/>
        <v>55</v>
      </c>
      <c r="C60" s="161">
        <v>37</v>
      </c>
      <c r="D60" s="169" t="str">
        <f>IF(přihlášky!$F$35="X",přihlášky!$E$35,přihlášky!$H$35)</f>
        <v>Nestartuje</v>
      </c>
      <c r="E60" s="119" t="str">
        <f>Startovky!E43</f>
        <v>ÚO Jindřichův Hradec</v>
      </c>
      <c r="F60" s="2" t="s">
        <v>131</v>
      </c>
      <c r="G60" s="194">
        <v>20.02</v>
      </c>
      <c r="H60" s="261" t="str">
        <f t="shared" si="4"/>
        <v>diskval.</v>
      </c>
      <c r="I60" s="192">
        <f>IF(OR(věž!F56=0,věž!G56=0),100,MAX(věž!F56:G56))</f>
        <v>31.41</v>
      </c>
      <c r="J60" s="192">
        <f>IF(OR('100m'!F56=0,'100m'!G56=0),100,MAX('100m'!F56:G56))</f>
        <v>27.03</v>
      </c>
      <c r="K60">
        <f t="shared" si="5"/>
        <v>1000</v>
      </c>
      <c r="L60" s="8"/>
      <c r="M60" s="11"/>
      <c r="N60" s="95"/>
      <c r="O60" s="39"/>
      <c r="P60" s="12"/>
      <c r="Q60" s="12"/>
      <c r="R60" s="97"/>
      <c r="S60" s="8"/>
    </row>
    <row r="61" spans="1:19" ht="12.75" customHeight="1" thickBot="1" x14ac:dyDescent="0.25">
      <c r="A61" s="36">
        <f t="shared" si="3"/>
        <v>55</v>
      </c>
      <c r="C61" s="161">
        <v>50</v>
      </c>
      <c r="D61" s="170" t="str">
        <f>IF(přihlášky!$F$24="X",přihlášky!$E$24,přihlášky!$H$24)</f>
        <v xml:space="preserve">Malík Jan </v>
      </c>
      <c r="E61" s="119" t="str">
        <f>Startovky!E56</f>
        <v>ÚO České Budějovice</v>
      </c>
      <c r="F61" s="2">
        <v>17.989999999999998</v>
      </c>
      <c r="G61" s="194" t="s">
        <v>131</v>
      </c>
      <c r="H61" s="261" t="str">
        <f t="shared" si="4"/>
        <v>diskval.</v>
      </c>
      <c r="I61" s="192">
        <f>IF(OR(věž!F3=0,věž!G3=0),100,MAX(věž!F3:G3))</f>
        <v>15.59</v>
      </c>
      <c r="J61" s="192">
        <f>IF(OR('100m'!F3=0,'100m'!G3=0),100,MAX('100m'!F3:G3))</f>
        <v>17.329999999999998</v>
      </c>
      <c r="K61">
        <f t="shared" si="5"/>
        <v>1000</v>
      </c>
      <c r="L61" s="8"/>
      <c r="M61" s="11"/>
      <c r="N61" s="95"/>
      <c r="O61" s="39"/>
      <c r="P61" s="12"/>
      <c r="Q61" s="12"/>
      <c r="R61" s="97"/>
      <c r="S61" s="8"/>
    </row>
    <row r="62" spans="1:19" ht="12.75" customHeight="1" thickBot="1" x14ac:dyDescent="0.25">
      <c r="A62" s="36">
        <f t="shared" si="3"/>
        <v>55</v>
      </c>
      <c r="C62" s="161">
        <v>55</v>
      </c>
      <c r="D62" s="170" t="str">
        <f>IF(přihlášky!$F$89="X",přihlášky!$E$89,přihlášky!$H$89)</f>
        <v>Černovský Michal</v>
      </c>
      <c r="E62" s="119" t="str">
        <f>Startovky!E61</f>
        <v>ÚO Strakonice</v>
      </c>
      <c r="F62" s="2">
        <v>17.77</v>
      </c>
      <c r="G62" s="194" t="s">
        <v>131</v>
      </c>
      <c r="H62" s="261" t="str">
        <f t="shared" si="4"/>
        <v>diskval.</v>
      </c>
      <c r="I62" s="192">
        <f>IF(OR(věž!F41=0,věž!G41=0),100,MAX(věž!F41:G41))</f>
        <v>25.95</v>
      </c>
      <c r="J62" s="192">
        <f>IF(OR('100m'!F41=0,'100m'!G41=0),100,MAX('100m'!F41:G41))</f>
        <v>21.83</v>
      </c>
      <c r="K62">
        <f t="shared" si="5"/>
        <v>1000</v>
      </c>
      <c r="L62" s="8"/>
      <c r="M62" s="8"/>
      <c r="N62" s="8"/>
      <c r="O62" s="8"/>
      <c r="P62" s="8"/>
      <c r="Q62" s="8"/>
      <c r="R62" s="99"/>
      <c r="S62" s="40"/>
    </row>
    <row r="63" spans="1:19" ht="12.75" customHeight="1" thickBot="1" x14ac:dyDescent="0.25">
      <c r="A63" s="36">
        <f t="shared" si="3"/>
        <v>55</v>
      </c>
      <c r="C63" s="161">
        <v>57</v>
      </c>
      <c r="D63" s="170" t="str">
        <f>IF(přihlášky!$F$25="X",přihlášky!$E$25,přihlášky!$H$25)</f>
        <v>Nestartuje</v>
      </c>
      <c r="E63" s="119" t="str">
        <f>Startovky!E63</f>
        <v>ÚO České Budějovice</v>
      </c>
      <c r="F63" s="2" t="s">
        <v>131</v>
      </c>
      <c r="G63" s="194">
        <v>20.2</v>
      </c>
      <c r="H63" s="261" t="str">
        <f t="shared" si="4"/>
        <v>diskval.</v>
      </c>
      <c r="I63" s="192">
        <f>IF(OR(věž!F53=0,věž!G53=0),100,MAX(věž!F53:G53))</f>
        <v>100</v>
      </c>
      <c r="J63" s="192">
        <f>IF(OR('100m'!F53=0,'100m'!G53=0),100,MAX('100m'!F53:G53))</f>
        <v>100</v>
      </c>
      <c r="K63">
        <f t="shared" si="5"/>
        <v>1000</v>
      </c>
    </row>
    <row r="64" spans="1:19" ht="12.75" customHeight="1" thickBot="1" x14ac:dyDescent="0.3">
      <c r="A64" s="36">
        <f t="shared" si="3"/>
        <v>55</v>
      </c>
      <c r="C64" s="161">
        <v>61</v>
      </c>
      <c r="D64" s="172" t="str">
        <f>IF(přihlášky!$F$77="X",přihlášky!$E$77,přihlášky!$H$77)</f>
        <v>Nestartuje</v>
      </c>
      <c r="E64" s="119" t="str">
        <f>Startovky!E67</f>
        <v>ÚO Prachatice</v>
      </c>
      <c r="F64" s="2" t="s">
        <v>131</v>
      </c>
      <c r="G64" s="194" t="s">
        <v>131</v>
      </c>
      <c r="H64" s="261" t="str">
        <f t="shared" si="4"/>
        <v>diskval.</v>
      </c>
      <c r="I64" s="192">
        <f>IF(OR(věž!F60=0,věž!G60=0),100,MAX(věž!F60:G60))</f>
        <v>30.82</v>
      </c>
      <c r="J64" s="192">
        <f>IF(OR('100m'!F60=0,'100m'!G60=0),100,MAX('100m'!F60:G60))</f>
        <v>100</v>
      </c>
      <c r="K64">
        <f t="shared" si="5"/>
        <v>1000</v>
      </c>
    </row>
    <row r="65" spans="1:11" ht="12.75" customHeight="1" thickBot="1" x14ac:dyDescent="0.25">
      <c r="A65" s="36">
        <f t="shared" si="3"/>
        <v>55</v>
      </c>
      <c r="C65" s="161">
        <v>62</v>
      </c>
      <c r="D65" s="170" t="str">
        <f>IF(přihlášky!$F$90="X",přihlášky!$E$90,přihlášky!$H$90)</f>
        <v>Nestartuje</v>
      </c>
      <c r="E65" s="119" t="str">
        <f>Startovky!E68</f>
        <v>ÚO Strakonice</v>
      </c>
      <c r="F65" s="2" t="s">
        <v>131</v>
      </c>
      <c r="G65" s="194" t="s">
        <v>131</v>
      </c>
      <c r="H65" s="261" t="str">
        <f t="shared" si="4"/>
        <v>diskval.</v>
      </c>
      <c r="I65" s="192">
        <f>IF(OR(věž!F61=0,věž!G61=0),100,MAX(věž!F61:G61))</f>
        <v>34.659999999999997</v>
      </c>
      <c r="J65" s="192">
        <f>IF(OR('100m'!F61=0,'100m'!G61=0),100,MAX('100m'!F61:G61))</f>
        <v>100</v>
      </c>
      <c r="K65">
        <f t="shared" si="5"/>
        <v>1000</v>
      </c>
    </row>
    <row r="66" spans="1:11" ht="12.75" customHeight="1" thickBot="1" x14ac:dyDescent="0.25">
      <c r="A66" s="36">
        <f t="shared" si="3"/>
        <v>55</v>
      </c>
      <c r="C66" s="161">
        <v>63</v>
      </c>
      <c r="D66" s="170" t="str">
        <f>IF(přihlášky!$F$103="X",přihlášky!$E$103,přihlášky!$H$103)</f>
        <v>Nestartuje</v>
      </c>
      <c r="E66" s="119" t="str">
        <f>Startovky!E69</f>
        <v>ÚO Tábor</v>
      </c>
      <c r="F66" s="2" t="s">
        <v>131</v>
      </c>
      <c r="G66" s="194" t="s">
        <v>131</v>
      </c>
      <c r="H66" s="261" t="str">
        <f t="shared" si="4"/>
        <v>diskval.</v>
      </c>
      <c r="I66" s="192">
        <f>IF(OR(věž!F62=0,věž!G62=0),100,MAX(věž!F62:G62))</f>
        <v>100</v>
      </c>
      <c r="J66" s="192">
        <f>IF(OR('100m'!F62=0,'100m'!G62=0),100,MAX('100m'!F62:G62))</f>
        <v>100</v>
      </c>
      <c r="K66">
        <f t="shared" si="5"/>
        <v>1000</v>
      </c>
    </row>
    <row r="67" spans="1:11" ht="12.75" customHeight="1" thickBot="1" x14ac:dyDescent="0.25">
      <c r="A67" s="36">
        <f t="shared" ref="A67:A72" si="6">RANK(K67,$K$3:$K$72,1)</f>
        <v>55</v>
      </c>
      <c r="C67" s="161">
        <v>64</v>
      </c>
      <c r="D67" s="170" t="str">
        <f>IF(přihlášky!$F$26="X",přihlášky!$E$26,přihlášky!$H$26)</f>
        <v>Nestartuje</v>
      </c>
      <c r="E67" s="119" t="str">
        <f>Startovky!E70</f>
        <v>ÚO České Budějovice</v>
      </c>
      <c r="F67" s="2" t="s">
        <v>131</v>
      </c>
      <c r="G67" s="194" t="s">
        <v>131</v>
      </c>
      <c r="H67" s="261" t="str">
        <f t="shared" ref="H67:H98" si="7">IF(OR(F67="diskval.",G67="diskval."),"diskval.",F67+G67)</f>
        <v>diskval.</v>
      </c>
      <c r="I67" s="192">
        <f>IF(OR(věž!F64=0,věž!G64=0),100,MAX(věž!F64:G64))</f>
        <v>100</v>
      </c>
      <c r="J67" s="192">
        <f>IF(OR('100m'!F64=0,'100m'!G64=0),100,MAX('100m'!F64:G64))</f>
        <v>100</v>
      </c>
      <c r="K67">
        <f t="shared" ref="K67:K98" si="8">IF(H67="diskval.",1000,H67+((IF(I67&gt;0,I67,100)+IF(J67&gt;0,J67,100))/100000))</f>
        <v>1000</v>
      </c>
    </row>
    <row r="68" spans="1:11" ht="12.75" customHeight="1" thickBot="1" x14ac:dyDescent="0.25">
      <c r="A68" s="36">
        <f t="shared" si="6"/>
        <v>55</v>
      </c>
      <c r="C68" s="161">
        <v>65</v>
      </c>
      <c r="D68" s="170" t="str">
        <f>IF(přihlášky!$F$39="X",přihlášky!$E$39,přihlášky!$H$39)</f>
        <v>Nestartuje</v>
      </c>
      <c r="E68" s="119" t="str">
        <f>Startovky!E71</f>
        <v>ÚO Jindřichův Hradec</v>
      </c>
      <c r="F68" s="2" t="s">
        <v>131</v>
      </c>
      <c r="G68" s="194" t="s">
        <v>131</v>
      </c>
      <c r="H68" s="261" t="str">
        <f t="shared" si="7"/>
        <v>diskval.</v>
      </c>
      <c r="I68" s="192">
        <f>IF(OR(věž!F65=0,věž!G65=0),100,MAX(věž!F65:G65))</f>
        <v>100</v>
      </c>
      <c r="J68" s="192">
        <f>IF(OR('100m'!F65=0,'100m'!G65=0),100,MAX('100m'!F65:G65))</f>
        <v>100</v>
      </c>
      <c r="K68">
        <f t="shared" si="8"/>
        <v>1000</v>
      </c>
    </row>
    <row r="69" spans="1:11" ht="12.75" customHeight="1" thickBot="1" x14ac:dyDescent="0.25">
      <c r="A69" s="36">
        <f t="shared" si="6"/>
        <v>55</v>
      </c>
      <c r="C69" s="161">
        <v>66</v>
      </c>
      <c r="D69" s="170" t="str">
        <f>IF(přihlášky!$F$52="X",přihlášky!$E$52,přihlášky!$H$52)</f>
        <v>Nestartuje</v>
      </c>
      <c r="E69" s="119" t="str">
        <f>Startovky!E72</f>
        <v>ÚO Písek</v>
      </c>
      <c r="F69" s="2" t="s">
        <v>131</v>
      </c>
      <c r="G69" s="194">
        <v>22.16</v>
      </c>
      <c r="H69" s="261" t="str">
        <f t="shared" si="7"/>
        <v>diskval.</v>
      </c>
      <c r="I69" s="192">
        <f>IF(OR(věž!F67=0,věž!G67=0),100,MAX(věž!F67:G67))</f>
        <v>100</v>
      </c>
      <c r="J69" s="192">
        <f>IF(OR('100m'!F67=0,'100m'!G67=0),100,MAX('100m'!F67:G67))</f>
        <v>100</v>
      </c>
      <c r="K69">
        <f t="shared" si="8"/>
        <v>1000</v>
      </c>
    </row>
    <row r="70" spans="1:11" ht="12.75" customHeight="1" thickBot="1" x14ac:dyDescent="0.25">
      <c r="A70" s="36">
        <f t="shared" si="6"/>
        <v>55</v>
      </c>
      <c r="C70" s="161">
        <v>68</v>
      </c>
      <c r="D70" s="170" t="str">
        <f>IF(přihlášky!$F$78="X",přihlášky!$E$78,přihlášky!$H$78)</f>
        <v>Nestartuje</v>
      </c>
      <c r="E70" s="119" t="str">
        <f>Startovky!E74</f>
        <v>ÚO Prachatice</v>
      </c>
      <c r="F70" s="2" t="s">
        <v>131</v>
      </c>
      <c r="G70" s="194" t="s">
        <v>131</v>
      </c>
      <c r="H70" s="261" t="str">
        <f t="shared" si="7"/>
        <v>diskval.</v>
      </c>
      <c r="I70" s="192">
        <f>IF(OR(věž!F69=0,věž!G69=0),100,MAX(věž!F69:G69))</f>
        <v>100</v>
      </c>
      <c r="J70" s="192">
        <f>IF(OR('100m'!F69=0,'100m'!G69=0),100,MAX('100m'!F69:G69))</f>
        <v>100</v>
      </c>
      <c r="K70">
        <f t="shared" si="8"/>
        <v>1000</v>
      </c>
    </row>
    <row r="71" spans="1:11" ht="12.75" customHeight="1" thickBot="1" x14ac:dyDescent="0.25">
      <c r="A71" s="36">
        <f t="shared" si="6"/>
        <v>55</v>
      </c>
      <c r="C71" s="161">
        <v>69</v>
      </c>
      <c r="D71" s="170" t="str">
        <f>IF(přihlášky!$F$91="X",přihlášky!$E$91,přihlášky!$H$91)</f>
        <v>Nestartuje</v>
      </c>
      <c r="E71" s="119" t="str">
        <f>Startovky!E75</f>
        <v>ÚO Strakonice</v>
      </c>
      <c r="F71" s="2" t="s">
        <v>131</v>
      </c>
      <c r="G71" s="194" t="s">
        <v>131</v>
      </c>
      <c r="H71" s="261" t="str">
        <f t="shared" si="7"/>
        <v>diskval.</v>
      </c>
      <c r="I71" s="192">
        <f>IF(OR(věž!F70=0,věž!G70=0),100,MAX(věž!F70:G70))</f>
        <v>100</v>
      </c>
      <c r="J71" s="192">
        <f>IF(OR('100m'!F70=0,'100m'!G70=0),100,MAX('100m'!F70:G70))</f>
        <v>100</v>
      </c>
      <c r="K71">
        <f t="shared" si="8"/>
        <v>1000</v>
      </c>
    </row>
    <row r="72" spans="1:11" ht="12.75" customHeight="1" thickBot="1" x14ac:dyDescent="0.25">
      <c r="A72" s="36">
        <f t="shared" si="6"/>
        <v>55</v>
      </c>
      <c r="C72" s="162">
        <v>70</v>
      </c>
      <c r="D72" s="68" t="str">
        <f>IF(přihlášky!$F$104="X",přihlášky!$E$104,přihlášky!$H$104)</f>
        <v>Nestartuje</v>
      </c>
      <c r="E72" s="120" t="str">
        <f>Startovky!E76</f>
        <v>ÚO Tábor</v>
      </c>
      <c r="F72" s="195" t="s">
        <v>131</v>
      </c>
      <c r="G72" s="196" t="s">
        <v>131</v>
      </c>
      <c r="H72" s="262" t="str">
        <f t="shared" si="7"/>
        <v>diskval.</v>
      </c>
      <c r="I72" s="192">
        <f>IF(OR(věž!F72=0,věž!G72=0),100,MAX(věž!F72:G72))</f>
        <v>100</v>
      </c>
      <c r="J72" s="192">
        <f>IF(OR('100m'!F72=0,'100m'!G72=0),100,MAX('100m'!F72:G72))</f>
        <v>100</v>
      </c>
      <c r="K72">
        <f t="shared" si="8"/>
        <v>1000</v>
      </c>
    </row>
  </sheetData>
  <sortState ref="C3:K72">
    <sortCondition ref="K3:K72"/>
  </sortState>
  <mergeCells count="2">
    <mergeCell ref="C1:H1"/>
    <mergeCell ref="M3:S9"/>
  </mergeCells>
  <pageMargins left="0.23622047244094491" right="0.23622047244094491" top="0.74803149606299213" bottom="0.74803149606299213" header="0.31496062992125984" footer="0.31496062992125984"/>
  <pageSetup paperSize="9" scale="86" fitToWidth="0" fitToHeight="0" orientation="portrait" horizontalDpi="300" verticalDpi="300" r:id="rId1"/>
  <rowBreaks count="1" manualBreakCount="1">
    <brk id="37" max="7" man="1"/>
  </rowBreaks>
  <colBreaks count="1" manualBreakCount="1">
    <brk id="8"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view="pageBreakPreview" topLeftCell="A4" zoomScale="180" zoomScaleNormal="100" zoomScaleSheetLayoutView="180" workbookViewId="0">
      <selection activeCell="H9" sqref="H9"/>
    </sheetView>
  </sheetViews>
  <sheetFormatPr defaultRowHeight="12.75" x14ac:dyDescent="0.2"/>
  <cols>
    <col min="4" max="4" width="18.28515625" customWidth="1"/>
    <col min="7" max="7" width="10.5703125" customWidth="1"/>
    <col min="8" max="9" width="12" bestFit="1" customWidth="1"/>
  </cols>
  <sheetData>
    <row r="3" spans="3:9" x14ac:dyDescent="0.2">
      <c r="C3" s="282" t="s">
        <v>50</v>
      </c>
      <c r="D3" s="282"/>
      <c r="E3" s="282"/>
      <c r="F3" s="282"/>
      <c r="G3" s="282"/>
      <c r="H3" s="282"/>
      <c r="I3" s="286" t="s">
        <v>79</v>
      </c>
    </row>
    <row r="4" spans="3:9" x14ac:dyDescent="0.2">
      <c r="C4" s="283"/>
      <c r="D4" s="283"/>
      <c r="E4" s="283"/>
      <c r="F4" s="283"/>
      <c r="G4" s="283"/>
      <c r="H4" s="283"/>
      <c r="I4" s="286"/>
    </row>
    <row r="5" spans="3:9" x14ac:dyDescent="0.2">
      <c r="C5" s="42"/>
      <c r="D5" s="42" t="s">
        <v>31</v>
      </c>
      <c r="E5" s="42" t="s">
        <v>28</v>
      </c>
      <c r="F5" s="42" t="s">
        <v>29</v>
      </c>
      <c r="G5" s="42" t="s">
        <v>30</v>
      </c>
      <c r="H5" s="75" t="s">
        <v>39</v>
      </c>
      <c r="I5" s="286"/>
    </row>
    <row r="6" spans="3:9" x14ac:dyDescent="0.2">
      <c r="C6" s="42">
        <v>1</v>
      </c>
      <c r="D6" s="43" t="str">
        <f>přihlášky!C7</f>
        <v>ÚO České Budějovice</v>
      </c>
      <c r="E6" s="122">
        <v>69.31</v>
      </c>
      <c r="F6" s="122">
        <v>63.92</v>
      </c>
      <c r="G6" s="2">
        <f>IF(AND(E6=0,F6=0),"diskval.",IF(AND(E6&gt;0,F6&gt;0),MIN(E6:F6),IF(E6&gt;0,E6,F6)))</f>
        <v>63.92</v>
      </c>
      <c r="H6" s="264">
        <f>RANK(I6,$I$6:$I$12,1)</f>
        <v>2</v>
      </c>
      <c r="I6" s="263">
        <f>IF(E6+F6=MIN(E6:F6),G6+0.0005,G6+0.0001)</f>
        <v>63.920100000000005</v>
      </c>
    </row>
    <row r="7" spans="3:9" x14ac:dyDescent="0.2">
      <c r="C7" s="42">
        <v>2</v>
      </c>
      <c r="D7" s="43" t="str">
        <f>přihlášky!C8</f>
        <v>ÚO Jindřichův Hradec</v>
      </c>
      <c r="E7" s="122">
        <v>62.99</v>
      </c>
      <c r="F7" s="122"/>
      <c r="G7" s="2">
        <f t="shared" ref="G7:G12" si="0">IF(AND(E7=0,F7=0),"diskval.",IF(AND(E7&gt;0,F7&gt;0),MIN(E7:F7),IF(E7&gt;0,E7,F7)))</f>
        <v>62.99</v>
      </c>
      <c r="H7" s="264">
        <f t="shared" ref="H7:H12" si="1">RANK(I7,$I$6:$I$12,1)</f>
        <v>1</v>
      </c>
      <c r="I7" s="263">
        <f t="shared" ref="I7:I12" si="2">IF(E7+F7=MIN(E7:F7),G7+0.0005,G7+0.0001)</f>
        <v>62.990500000000004</v>
      </c>
    </row>
    <row r="8" spans="3:9" x14ac:dyDescent="0.2">
      <c r="C8" s="42">
        <v>3</v>
      </c>
      <c r="D8" s="43" t="str">
        <f>přihlášky!C9</f>
        <v>ÚO Písek</v>
      </c>
      <c r="E8" s="122">
        <v>70.260000000000005</v>
      </c>
      <c r="F8" s="122">
        <v>67.48</v>
      </c>
      <c r="G8" s="2">
        <f t="shared" si="0"/>
        <v>67.48</v>
      </c>
      <c r="H8" s="264">
        <f t="shared" si="1"/>
        <v>4</v>
      </c>
      <c r="I8" s="263">
        <f t="shared" si="2"/>
        <v>67.480100000000007</v>
      </c>
    </row>
    <row r="9" spans="3:9" x14ac:dyDescent="0.2">
      <c r="C9" s="42">
        <v>4</v>
      </c>
      <c r="D9" s="43" t="str">
        <f>přihlášky!C10</f>
        <v>ÚO Český Krumlov</v>
      </c>
      <c r="E9" s="122">
        <v>68.8</v>
      </c>
      <c r="F9" s="122">
        <v>77.739999999999995</v>
      </c>
      <c r="G9" s="2">
        <f t="shared" si="0"/>
        <v>68.8</v>
      </c>
      <c r="H9" s="264">
        <f t="shared" si="1"/>
        <v>6</v>
      </c>
      <c r="I9" s="263">
        <f t="shared" si="2"/>
        <v>68.8001</v>
      </c>
    </row>
    <row r="10" spans="3:9" ht="12.75" customHeight="1" x14ac:dyDescent="0.2">
      <c r="C10" s="42">
        <v>5</v>
      </c>
      <c r="D10" s="43" t="str">
        <f>přihlášky!C11</f>
        <v>ÚO Prachatice</v>
      </c>
      <c r="E10" s="122">
        <v>67.97</v>
      </c>
      <c r="F10" s="122"/>
      <c r="G10" s="2">
        <f t="shared" si="0"/>
        <v>67.97</v>
      </c>
      <c r="H10" s="264">
        <f t="shared" si="1"/>
        <v>5</v>
      </c>
      <c r="I10" s="263">
        <f t="shared" si="2"/>
        <v>67.970500000000001</v>
      </c>
    </row>
    <row r="11" spans="3:9" x14ac:dyDescent="0.2">
      <c r="C11" s="42">
        <v>6</v>
      </c>
      <c r="D11" s="43" t="str">
        <f>přihlášky!C12</f>
        <v>ÚO Strakonice</v>
      </c>
      <c r="E11" s="122">
        <v>70.14</v>
      </c>
      <c r="F11" s="122">
        <v>64.19</v>
      </c>
      <c r="G11" s="2">
        <f t="shared" si="0"/>
        <v>64.19</v>
      </c>
      <c r="H11" s="264">
        <f t="shared" si="1"/>
        <v>3</v>
      </c>
      <c r="I11" s="263">
        <f t="shared" si="2"/>
        <v>64.190100000000001</v>
      </c>
    </row>
    <row r="12" spans="3:9" ht="12.75" customHeight="1" x14ac:dyDescent="0.2">
      <c r="C12" s="42">
        <v>7</v>
      </c>
      <c r="D12" s="43" t="str">
        <f>přihlášky!C13</f>
        <v>ÚO Tábor</v>
      </c>
      <c r="E12" s="122">
        <v>69.75</v>
      </c>
      <c r="F12" s="122">
        <v>72.42</v>
      </c>
      <c r="G12" s="2">
        <f t="shared" si="0"/>
        <v>69.75</v>
      </c>
      <c r="H12" s="264">
        <f t="shared" si="1"/>
        <v>7</v>
      </c>
      <c r="I12" s="263">
        <f t="shared" si="2"/>
        <v>69.750100000000003</v>
      </c>
    </row>
    <row r="14" spans="3:9" ht="12.75" customHeight="1" x14ac:dyDescent="0.2">
      <c r="C14" s="284" t="s">
        <v>41</v>
      </c>
      <c r="D14" s="285"/>
      <c r="E14" s="285"/>
      <c r="F14" s="285"/>
      <c r="G14" s="285"/>
      <c r="H14" s="285"/>
    </row>
    <row r="15" spans="3:9" ht="12.75" customHeight="1" x14ac:dyDescent="0.2">
      <c r="C15" s="285"/>
      <c r="D15" s="285"/>
      <c r="E15" s="285"/>
      <c r="F15" s="285"/>
      <c r="G15" s="285"/>
      <c r="H15" s="285"/>
    </row>
    <row r="16" spans="3:9" x14ac:dyDescent="0.2">
      <c r="C16" s="285"/>
      <c r="D16" s="285"/>
      <c r="E16" s="285"/>
      <c r="F16" s="285"/>
      <c r="G16" s="285"/>
      <c r="H16" s="285"/>
    </row>
    <row r="17" spans="3:8" x14ac:dyDescent="0.2">
      <c r="C17" s="285"/>
      <c r="D17" s="285"/>
      <c r="E17" s="285"/>
      <c r="F17" s="285"/>
      <c r="G17" s="285"/>
      <c r="H17" s="285"/>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1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view="pageBreakPreview" zoomScale="180" zoomScaleNormal="100" zoomScaleSheetLayoutView="180" workbookViewId="0">
      <selection activeCell="F13" sqref="F13"/>
    </sheetView>
  </sheetViews>
  <sheetFormatPr defaultRowHeight="12.75" x14ac:dyDescent="0.2"/>
  <cols>
    <col min="4" max="4" width="18.5703125" customWidth="1"/>
    <col min="7" max="7" width="10.140625" customWidth="1"/>
  </cols>
  <sheetData>
    <row r="3" spans="3:9" x14ac:dyDescent="0.2">
      <c r="C3" s="282" t="s">
        <v>49</v>
      </c>
      <c r="D3" s="282"/>
      <c r="E3" s="282"/>
      <c r="F3" s="282"/>
      <c r="G3" s="282"/>
      <c r="H3" s="282"/>
      <c r="I3" s="286" t="s">
        <v>79</v>
      </c>
    </row>
    <row r="4" spans="3:9" x14ac:dyDescent="0.2">
      <c r="C4" s="283"/>
      <c r="D4" s="283"/>
      <c r="E4" s="283"/>
      <c r="F4" s="283"/>
      <c r="G4" s="283"/>
      <c r="H4" s="283"/>
      <c r="I4" s="286"/>
    </row>
    <row r="5" spans="3:9" x14ac:dyDescent="0.2">
      <c r="C5" s="42"/>
      <c r="D5" s="42" t="s">
        <v>31</v>
      </c>
      <c r="E5" s="73" t="s">
        <v>28</v>
      </c>
      <c r="F5" s="73" t="s">
        <v>29</v>
      </c>
      <c r="G5" s="73" t="s">
        <v>30</v>
      </c>
      <c r="H5" s="74" t="s">
        <v>39</v>
      </c>
      <c r="I5" s="286"/>
    </row>
    <row r="6" spans="3:9" x14ac:dyDescent="0.2">
      <c r="C6" s="42">
        <v>1</v>
      </c>
      <c r="D6" s="43" t="str">
        <f>přihlášky!C7</f>
        <v>ÚO České Budějovice</v>
      </c>
      <c r="E6" s="122">
        <v>26.26</v>
      </c>
      <c r="F6" s="122">
        <v>25.17</v>
      </c>
      <c r="G6" s="2">
        <f>IF(AND(E6=0,F6=0),"diskval.",IF(AND(E6&gt;0,F6&gt;0),MIN(E6:F6),IF(E6&gt;0,E6,F6)))</f>
        <v>25.17</v>
      </c>
      <c r="H6" s="121">
        <f>RANK(I6,I6:I12,1)</f>
        <v>2</v>
      </c>
      <c r="I6">
        <f>IF(E6+F6=MIN(E6:F6),G6+0.0005,G6+0.0001)</f>
        <v>25.170100000000001</v>
      </c>
    </row>
    <row r="7" spans="3:9" ht="12.75" customHeight="1" x14ac:dyDescent="0.2">
      <c r="C7" s="42">
        <v>2</v>
      </c>
      <c r="D7" s="43" t="str">
        <f>přihlášky!C8</f>
        <v>ÚO Jindřichův Hradec</v>
      </c>
      <c r="E7" s="122">
        <v>26.61</v>
      </c>
      <c r="F7" s="122">
        <v>24.13</v>
      </c>
      <c r="G7" s="2">
        <f t="shared" ref="G7:G12" si="0">IF(AND(E7=0,F7=0),"diskval.",IF(AND(E7&gt;0,F7&gt;0),MIN(E7:F7),IF(E7&gt;0,E7,F7)))</f>
        <v>24.13</v>
      </c>
      <c r="H7" s="121">
        <f>RANK(I7,I6:I12,1)</f>
        <v>1</v>
      </c>
      <c r="I7">
        <f t="shared" ref="I7:I12" si="1">IF(E7+F7=MIN(E7:F7),G7+0.0005,G7+0.0001)</f>
        <v>24.130099999999999</v>
      </c>
    </row>
    <row r="8" spans="3:9" x14ac:dyDescent="0.2">
      <c r="C8" s="42">
        <v>3</v>
      </c>
      <c r="D8" s="43" t="str">
        <f>přihlášky!C9</f>
        <v>ÚO Písek</v>
      </c>
      <c r="E8" s="122">
        <v>30.02</v>
      </c>
      <c r="F8" s="122">
        <v>30.62</v>
      </c>
      <c r="G8" s="2">
        <f t="shared" si="0"/>
        <v>30.02</v>
      </c>
      <c r="H8" s="121">
        <f>RANK(I8,I6:I12,1)</f>
        <v>6</v>
      </c>
      <c r="I8">
        <f t="shared" si="1"/>
        <v>30.020099999999999</v>
      </c>
    </row>
    <row r="9" spans="3:9" ht="12.75" customHeight="1" x14ac:dyDescent="0.2">
      <c r="C9" s="42">
        <v>4</v>
      </c>
      <c r="D9" s="43" t="str">
        <f>přihlášky!C10</f>
        <v>ÚO Český Krumlov</v>
      </c>
      <c r="E9" s="122">
        <v>37.880000000000003</v>
      </c>
      <c r="F9" s="122">
        <v>42.53</v>
      </c>
      <c r="G9" s="2">
        <f t="shared" si="0"/>
        <v>37.880000000000003</v>
      </c>
      <c r="H9" s="121">
        <f>RANK(I9,I6:I12,1)</f>
        <v>7</v>
      </c>
      <c r="I9">
        <f t="shared" si="1"/>
        <v>37.880100000000006</v>
      </c>
    </row>
    <row r="10" spans="3:9" ht="12.75" customHeight="1" x14ac:dyDescent="0.2">
      <c r="C10" s="42">
        <v>5</v>
      </c>
      <c r="D10" s="43" t="str">
        <f>přihlášky!C11</f>
        <v>ÚO Prachatice</v>
      </c>
      <c r="E10" s="122">
        <v>26.8</v>
      </c>
      <c r="F10" s="122">
        <v>29.77</v>
      </c>
      <c r="G10" s="2">
        <f t="shared" si="0"/>
        <v>26.8</v>
      </c>
      <c r="H10" s="121">
        <f>RANK(I10,I6:I12,1)</f>
        <v>5</v>
      </c>
      <c r="I10">
        <f t="shared" si="1"/>
        <v>26.8001</v>
      </c>
    </row>
    <row r="11" spans="3:9" x14ac:dyDescent="0.2">
      <c r="C11" s="42">
        <v>6</v>
      </c>
      <c r="D11" s="43" t="str">
        <f>přihlášky!C12</f>
        <v>ÚO Strakonice</v>
      </c>
      <c r="E11" s="122">
        <v>26.24</v>
      </c>
      <c r="F11" s="122"/>
      <c r="G11" s="2">
        <f t="shared" si="0"/>
        <v>26.24</v>
      </c>
      <c r="H11" s="121">
        <f>RANK(I11,I6:I12,1)</f>
        <v>4</v>
      </c>
      <c r="I11">
        <f t="shared" si="1"/>
        <v>26.240499999999997</v>
      </c>
    </row>
    <row r="12" spans="3:9" ht="12.75" customHeight="1" x14ac:dyDescent="0.2">
      <c r="C12" s="42">
        <v>7</v>
      </c>
      <c r="D12" s="43" t="str">
        <f>přihlášky!C13</f>
        <v>ÚO Tábor</v>
      </c>
      <c r="E12" s="122">
        <v>28.55</v>
      </c>
      <c r="F12" s="122">
        <v>25.83</v>
      </c>
      <c r="G12" s="2">
        <f t="shared" si="0"/>
        <v>25.83</v>
      </c>
      <c r="H12" s="121">
        <f>RANK(I12,I6:I12,1)</f>
        <v>3</v>
      </c>
      <c r="I12">
        <f t="shared" si="1"/>
        <v>25.830099999999998</v>
      </c>
    </row>
    <row r="14" spans="3:9" ht="12.75" customHeight="1" x14ac:dyDescent="0.2">
      <c r="C14" s="284" t="s">
        <v>42</v>
      </c>
      <c r="D14" s="285"/>
      <c r="E14" s="285"/>
      <c r="F14" s="285"/>
      <c r="G14" s="285"/>
      <c r="H14" s="285"/>
    </row>
    <row r="15" spans="3:9" x14ac:dyDescent="0.2">
      <c r="C15" s="285"/>
      <c r="D15" s="285"/>
      <c r="E15" s="285"/>
      <c r="F15" s="285"/>
      <c r="G15" s="285"/>
      <c r="H15" s="285"/>
    </row>
    <row r="16" spans="3:9" x14ac:dyDescent="0.2">
      <c r="C16" s="285"/>
      <c r="D16" s="285"/>
      <c r="E16" s="285"/>
      <c r="F16" s="285"/>
      <c r="G16" s="285"/>
      <c r="H16" s="285"/>
    </row>
    <row r="17" spans="3:8" x14ac:dyDescent="0.2">
      <c r="C17" s="285"/>
      <c r="D17" s="285"/>
      <c r="E17" s="285"/>
      <c r="F17" s="285"/>
      <c r="G17" s="285"/>
      <c r="H17" s="285"/>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2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tabSelected="1" view="pageBreakPreview" zoomScale="120" zoomScaleNormal="100" zoomScaleSheetLayoutView="120" workbookViewId="0">
      <selection activeCell="G8" sqref="G8"/>
    </sheetView>
  </sheetViews>
  <sheetFormatPr defaultRowHeight="12.75" x14ac:dyDescent="0.2"/>
  <cols>
    <col min="2" max="2" width="0.85546875" customWidth="1"/>
    <col min="3" max="3" width="18.140625" customWidth="1"/>
    <col min="4" max="4" width="9.140625" customWidth="1"/>
    <col min="6" max="6" width="9.140625" customWidth="1"/>
    <col min="8" max="8" width="13" customWidth="1"/>
    <col min="9" max="9" width="19.140625" bestFit="1" customWidth="1"/>
    <col min="10" max="10" width="11.42578125" bestFit="1" customWidth="1"/>
  </cols>
  <sheetData>
    <row r="3" spans="1:10" x14ac:dyDescent="0.2">
      <c r="A3" s="10"/>
      <c r="B3" s="10"/>
      <c r="C3" s="10"/>
      <c r="D3" s="10"/>
      <c r="E3" s="10"/>
      <c r="F3" s="10"/>
      <c r="G3" s="10"/>
      <c r="H3" s="10"/>
      <c r="I3" s="10"/>
      <c r="J3" s="286" t="s">
        <v>79</v>
      </c>
    </row>
    <row r="4" spans="1:10" ht="13.5" thickBot="1" x14ac:dyDescent="0.25">
      <c r="A4" s="10"/>
      <c r="B4" s="116"/>
      <c r="C4" s="116"/>
      <c r="D4" s="116"/>
      <c r="E4" s="116"/>
      <c r="F4" s="116"/>
      <c r="G4" s="116"/>
      <c r="H4" s="116"/>
      <c r="I4" s="116"/>
      <c r="J4" s="286"/>
    </row>
    <row r="5" spans="1:10" ht="13.5" thickBot="1" x14ac:dyDescent="0.25">
      <c r="A5" s="13" t="s">
        <v>26</v>
      </c>
      <c r="B5" s="117"/>
      <c r="C5" s="46" t="s">
        <v>31</v>
      </c>
      <c r="D5" s="45" t="s">
        <v>32</v>
      </c>
      <c r="E5" s="45" t="s">
        <v>11</v>
      </c>
      <c r="F5" s="45" t="s">
        <v>36</v>
      </c>
      <c r="G5" s="48" t="s">
        <v>33</v>
      </c>
      <c r="H5" s="49" t="s">
        <v>34</v>
      </c>
      <c r="I5" s="72" t="s">
        <v>37</v>
      </c>
      <c r="J5" s="286"/>
    </row>
    <row r="6" spans="1:10" ht="13.5" thickBot="1" x14ac:dyDescent="0.25">
      <c r="A6" s="44">
        <v>1</v>
      </c>
      <c r="B6" s="83"/>
      <c r="C6" s="114" t="str">
        <f>přihlášky!C7</f>
        <v>ÚO České Budějovice</v>
      </c>
      <c r="D6" s="53">
        <f>věž!K10</f>
        <v>2</v>
      </c>
      <c r="E6" s="53">
        <f>'100m'!K10</f>
        <v>2</v>
      </c>
      <c r="F6" s="54">
        <f>štafeta!H6</f>
        <v>2</v>
      </c>
      <c r="G6" s="55">
        <f>útok!H6</f>
        <v>2</v>
      </c>
      <c r="H6" s="60">
        <f>SUM(D6:G6)</f>
        <v>8</v>
      </c>
      <c r="I6" s="71">
        <f>RANK(J6,J6:J12,1)</f>
        <v>2</v>
      </c>
      <c r="J6">
        <f>H6+(G6/10000)</f>
        <v>8.0001999999999995</v>
      </c>
    </row>
    <row r="7" spans="1:10" ht="13.5" thickBot="1" x14ac:dyDescent="0.25">
      <c r="A7" s="37">
        <v>2</v>
      </c>
      <c r="B7" s="83"/>
      <c r="C7" s="47" t="str">
        <f>přihlášky!C8</f>
        <v>ÚO Jindřichův Hradec</v>
      </c>
      <c r="D7" s="56">
        <f>věž!K19</f>
        <v>1</v>
      </c>
      <c r="E7" s="56">
        <f>'100m'!K19</f>
        <v>1</v>
      </c>
      <c r="F7" s="56">
        <f>štafeta!H7</f>
        <v>1</v>
      </c>
      <c r="G7" s="57">
        <f>útok!H7</f>
        <v>1</v>
      </c>
      <c r="H7" s="61">
        <f t="shared" ref="H7:H12" si="0">SUM(D7:G7)</f>
        <v>4</v>
      </c>
      <c r="I7" s="71">
        <f>RANK(J7,J6:J12,1)</f>
        <v>1</v>
      </c>
      <c r="J7">
        <f t="shared" ref="J7:J12" si="1">H7+(G7/10000)</f>
        <v>4.0000999999999998</v>
      </c>
    </row>
    <row r="8" spans="1:10" ht="13.5" thickBot="1" x14ac:dyDescent="0.25">
      <c r="A8" s="37">
        <v>3</v>
      </c>
      <c r="B8" s="83"/>
      <c r="C8" s="47" t="str">
        <f>přihlášky!C9</f>
        <v>ÚO Písek</v>
      </c>
      <c r="D8" s="56">
        <f>věž!K28</f>
        <v>5</v>
      </c>
      <c r="E8" s="56">
        <f>'100m'!K28</f>
        <v>6</v>
      </c>
      <c r="F8" s="56">
        <f>štafeta!H8</f>
        <v>4</v>
      </c>
      <c r="G8" s="57">
        <f>útok!H8</f>
        <v>6</v>
      </c>
      <c r="H8" s="61">
        <f t="shared" si="0"/>
        <v>21</v>
      </c>
      <c r="I8" s="71">
        <f>RANK(J8,J6:J12,1)</f>
        <v>6</v>
      </c>
      <c r="J8">
        <f t="shared" si="1"/>
        <v>21.000599999999999</v>
      </c>
    </row>
    <row r="9" spans="1:10" ht="13.5" thickBot="1" x14ac:dyDescent="0.25">
      <c r="A9" s="37">
        <v>4</v>
      </c>
      <c r="B9" s="83"/>
      <c r="C9" s="47" t="str">
        <f>přihlášky!C10</f>
        <v>ÚO Český Krumlov</v>
      </c>
      <c r="D9" s="56">
        <f>věž!K37</f>
        <v>7</v>
      </c>
      <c r="E9" s="56">
        <f>'100m'!K37</f>
        <v>4</v>
      </c>
      <c r="F9" s="56">
        <f>štafeta!H9</f>
        <v>6</v>
      </c>
      <c r="G9" s="57">
        <f>útok!H9</f>
        <v>7</v>
      </c>
      <c r="H9" s="61">
        <f t="shared" si="0"/>
        <v>24</v>
      </c>
      <c r="I9" s="71">
        <f>RANK(J9,J6:J12,1)</f>
        <v>7</v>
      </c>
      <c r="J9">
        <f t="shared" si="1"/>
        <v>24.000699999999998</v>
      </c>
    </row>
    <row r="10" spans="1:10" ht="12.75" customHeight="1" thickBot="1" x14ac:dyDescent="0.25">
      <c r="A10" s="37">
        <v>5</v>
      </c>
      <c r="B10" s="83"/>
      <c r="C10" s="47" t="str">
        <f>přihlášky!C11</f>
        <v>ÚO Prachatice</v>
      </c>
      <c r="D10" s="56">
        <f>věž!K46</f>
        <v>4</v>
      </c>
      <c r="E10" s="56">
        <f>'100m'!K46</f>
        <v>7</v>
      </c>
      <c r="F10" s="56">
        <f>štafeta!H10</f>
        <v>5</v>
      </c>
      <c r="G10" s="57">
        <f>útok!H10</f>
        <v>5</v>
      </c>
      <c r="H10" s="61">
        <f>SUM(D10:G10)</f>
        <v>21</v>
      </c>
      <c r="I10" s="71">
        <f>RANK(J10,J6:J12,1)</f>
        <v>5</v>
      </c>
      <c r="J10">
        <f t="shared" si="1"/>
        <v>21.000499999999999</v>
      </c>
    </row>
    <row r="11" spans="1:10" ht="13.5" thickBot="1" x14ac:dyDescent="0.25">
      <c r="A11" s="37">
        <v>6</v>
      </c>
      <c r="B11" s="83"/>
      <c r="C11" s="47" t="str">
        <f>přihlášky!C12</f>
        <v>ÚO Strakonice</v>
      </c>
      <c r="D11" s="56">
        <f>věž!K55</f>
        <v>3</v>
      </c>
      <c r="E11" s="56">
        <f>'100m'!K55</f>
        <v>3</v>
      </c>
      <c r="F11" s="56">
        <f>štafeta!H11</f>
        <v>3</v>
      </c>
      <c r="G11" s="57">
        <f>útok!H11</f>
        <v>4</v>
      </c>
      <c r="H11" s="61">
        <f>SUM(D11:G11)</f>
        <v>13</v>
      </c>
      <c r="I11" s="71">
        <f>RANK(J11,J6:J12,1)</f>
        <v>3</v>
      </c>
      <c r="J11">
        <f t="shared" si="1"/>
        <v>13.000400000000001</v>
      </c>
    </row>
    <row r="12" spans="1:10" ht="12.75" customHeight="1" thickBot="1" x14ac:dyDescent="0.25">
      <c r="A12" s="38">
        <v>7</v>
      </c>
      <c r="B12" s="83"/>
      <c r="C12" s="115" t="str">
        <f>přihlášky!C13</f>
        <v>ÚO Tábor</v>
      </c>
      <c r="D12" s="58">
        <f>věž!K64</f>
        <v>6</v>
      </c>
      <c r="E12" s="58">
        <f>'100m'!K64</f>
        <v>5</v>
      </c>
      <c r="F12" s="58">
        <f>štafeta!H12</f>
        <v>7</v>
      </c>
      <c r="G12" s="59">
        <f>útok!H12</f>
        <v>3</v>
      </c>
      <c r="H12" s="62">
        <f t="shared" si="0"/>
        <v>21</v>
      </c>
      <c r="I12" s="71">
        <f>RANK(J12,J6:J12,1)</f>
        <v>4</v>
      </c>
      <c r="J12">
        <f t="shared" si="1"/>
        <v>21.000299999999999</v>
      </c>
    </row>
    <row r="14" spans="1:10" x14ac:dyDescent="0.2">
      <c r="A14" s="266" t="s">
        <v>40</v>
      </c>
      <c r="B14" s="267"/>
      <c r="C14" s="267"/>
      <c r="D14" s="267"/>
      <c r="E14" s="267"/>
      <c r="F14" s="267"/>
      <c r="G14" s="267"/>
      <c r="H14" s="267"/>
      <c r="I14" s="267"/>
      <c r="J14" s="100"/>
    </row>
    <row r="15" spans="1:10" x14ac:dyDescent="0.2">
      <c r="A15" s="267"/>
      <c r="B15" s="267"/>
      <c r="C15" s="267"/>
      <c r="D15" s="267"/>
      <c r="E15" s="267"/>
      <c r="F15" s="267"/>
      <c r="G15" s="267"/>
      <c r="H15" s="267"/>
      <c r="I15" s="267"/>
      <c r="J15" s="100"/>
    </row>
    <row r="16" spans="1:10" x14ac:dyDescent="0.2">
      <c r="A16" s="267"/>
      <c r="B16" s="267"/>
      <c r="C16" s="267"/>
      <c r="D16" s="267"/>
      <c r="E16" s="267"/>
      <c r="F16" s="267"/>
      <c r="G16" s="267"/>
      <c r="H16" s="267"/>
      <c r="I16" s="267"/>
      <c r="J16" s="100"/>
    </row>
    <row r="17" spans="1:10" x14ac:dyDescent="0.2">
      <c r="A17" s="267"/>
      <c r="B17" s="267"/>
      <c r="C17" s="267"/>
      <c r="D17" s="267"/>
      <c r="E17" s="267"/>
      <c r="F17" s="267"/>
      <c r="G17" s="267"/>
      <c r="H17" s="267"/>
      <c r="I17" s="267"/>
      <c r="J17" s="100"/>
    </row>
    <row r="18" spans="1:10" x14ac:dyDescent="0.2">
      <c r="A18" s="267"/>
      <c r="B18" s="267"/>
      <c r="C18" s="267"/>
      <c r="D18" s="267"/>
      <c r="E18" s="267"/>
      <c r="F18" s="267"/>
      <c r="G18" s="267"/>
      <c r="H18" s="267"/>
      <c r="I18" s="267"/>
      <c r="J18" s="76"/>
    </row>
    <row r="19" spans="1:10" x14ac:dyDescent="0.2">
      <c r="A19" s="267"/>
      <c r="B19" s="267"/>
      <c r="C19" s="267"/>
      <c r="D19" s="267"/>
      <c r="E19" s="267"/>
      <c r="F19" s="267"/>
      <c r="G19" s="267"/>
      <c r="H19" s="267"/>
      <c r="I19" s="267"/>
      <c r="J19" s="76"/>
    </row>
    <row r="20" spans="1:10" x14ac:dyDescent="0.2">
      <c r="A20" s="267"/>
      <c r="B20" s="267"/>
      <c r="C20" s="267"/>
      <c r="D20" s="267"/>
      <c r="E20" s="267"/>
      <c r="F20" s="267"/>
      <c r="G20" s="267"/>
      <c r="H20" s="267"/>
      <c r="I20" s="267"/>
      <c r="J20" s="76"/>
    </row>
    <row r="21" spans="1:10" x14ac:dyDescent="0.2">
      <c r="A21" s="267"/>
      <c r="B21" s="267"/>
      <c r="C21" s="267"/>
      <c r="D21" s="267"/>
      <c r="E21" s="267"/>
      <c r="F21" s="267"/>
      <c r="G21" s="267"/>
      <c r="H21" s="267"/>
      <c r="I21" s="267"/>
      <c r="J21" s="76"/>
    </row>
    <row r="22" spans="1:10" x14ac:dyDescent="0.2">
      <c r="A22" s="76"/>
      <c r="B22" s="76"/>
      <c r="C22" s="76"/>
      <c r="D22" s="76"/>
      <c r="E22" s="76"/>
      <c r="F22" s="76"/>
      <c r="G22" s="76"/>
      <c r="H22" s="76"/>
      <c r="I22" s="76"/>
      <c r="J22" s="76"/>
    </row>
  </sheetData>
  <mergeCells count="2">
    <mergeCell ref="A14:I21"/>
    <mergeCell ref="J3:J5"/>
  </mergeCells>
  <pageMargins left="0.70866141732283472" right="0.70866141732283472" top="0.78740157480314965" bottom="0.78740157480314965" header="0.31496062992125984" footer="0.31496062992125984"/>
  <pageSetup scale="127" orientation="landscape" r:id="rId1"/>
  <colBreaks count="1" manualBreakCount="1">
    <brk id="9" min="3" max="2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143"/>
  <sheetViews>
    <sheetView topLeftCell="A67" workbookViewId="0">
      <selection activeCell="H69" sqref="H69"/>
    </sheetView>
  </sheetViews>
  <sheetFormatPr defaultRowHeight="12.75" x14ac:dyDescent="0.2"/>
  <cols>
    <col min="3" max="3" width="24.140625" customWidth="1"/>
    <col min="5" max="5" width="29.42578125" customWidth="1"/>
    <col min="6" max="7" width="9.140625" style="140"/>
    <col min="9" max="9" width="21.7109375" customWidth="1"/>
    <col min="10" max="10" width="20.28515625" customWidth="1"/>
  </cols>
  <sheetData>
    <row r="4" spans="2:10" ht="15.75" x14ac:dyDescent="0.25">
      <c r="B4" s="177"/>
      <c r="C4" s="178" t="s">
        <v>46</v>
      </c>
      <c r="D4" s="150">
        <v>7</v>
      </c>
      <c r="E4" s="177"/>
      <c r="F4" s="31"/>
      <c r="G4" s="31"/>
      <c r="H4" s="177"/>
      <c r="I4" s="177"/>
    </row>
    <row r="5" spans="2:10" ht="16.5" customHeight="1" x14ac:dyDescent="0.25">
      <c r="B5" s="177"/>
      <c r="C5" s="177"/>
      <c r="D5" s="177"/>
      <c r="E5" s="177"/>
      <c r="F5" s="31"/>
      <c r="G5" s="31"/>
      <c r="H5" s="177"/>
      <c r="I5" s="177"/>
    </row>
    <row r="6" spans="2:10" ht="16.5" customHeight="1" x14ac:dyDescent="0.25">
      <c r="B6" s="287" t="s">
        <v>12</v>
      </c>
      <c r="C6" s="287"/>
      <c r="D6" s="177"/>
      <c r="E6" s="177"/>
      <c r="F6" s="31"/>
      <c r="G6" s="31"/>
      <c r="H6" s="177"/>
      <c r="I6" s="177"/>
      <c r="J6" s="265"/>
    </row>
    <row r="7" spans="2:10" ht="16.5" customHeight="1" x14ac:dyDescent="0.25">
      <c r="B7" s="203">
        <v>1</v>
      </c>
      <c r="C7" s="142" t="s">
        <v>83</v>
      </c>
      <c r="D7" s="177"/>
      <c r="E7" s="177"/>
      <c r="F7" s="31"/>
      <c r="G7" s="31"/>
      <c r="H7" s="177"/>
      <c r="I7" s="177"/>
      <c r="J7" s="265"/>
    </row>
    <row r="8" spans="2:10" ht="16.5" customHeight="1" x14ac:dyDescent="0.25">
      <c r="B8" s="203">
        <v>2</v>
      </c>
      <c r="C8" s="142" t="s">
        <v>67</v>
      </c>
      <c r="D8" s="177"/>
      <c r="E8" s="177"/>
      <c r="F8" s="31"/>
      <c r="G8" s="31"/>
      <c r="H8" s="177"/>
      <c r="I8" s="177"/>
      <c r="J8" s="265"/>
    </row>
    <row r="9" spans="2:10" ht="16.5" customHeight="1" x14ac:dyDescent="0.25">
      <c r="B9" s="203">
        <v>3</v>
      </c>
      <c r="C9" s="142" t="s">
        <v>48</v>
      </c>
      <c r="D9" s="177"/>
      <c r="E9" s="177"/>
      <c r="F9" s="31"/>
      <c r="G9" s="31"/>
      <c r="H9" s="177"/>
      <c r="I9" s="177"/>
      <c r="J9" s="265"/>
    </row>
    <row r="10" spans="2:10" ht="16.5" customHeight="1" x14ac:dyDescent="0.25">
      <c r="B10" s="203">
        <v>4</v>
      </c>
      <c r="C10" s="142" t="s">
        <v>66</v>
      </c>
      <c r="D10" s="177"/>
      <c r="E10" s="177"/>
      <c r="F10" s="31"/>
      <c r="G10" s="31"/>
      <c r="H10" s="177"/>
      <c r="I10" s="177"/>
      <c r="J10" s="265"/>
    </row>
    <row r="11" spans="2:10" ht="16.5" customHeight="1" x14ac:dyDescent="0.25">
      <c r="B11" s="203">
        <v>5</v>
      </c>
      <c r="C11" s="142" t="s">
        <v>65</v>
      </c>
      <c r="D11" s="177"/>
      <c r="E11" s="177"/>
      <c r="F11" s="31"/>
      <c r="G11" s="31"/>
      <c r="H11" s="177"/>
      <c r="I11" s="177"/>
      <c r="J11" s="265"/>
    </row>
    <row r="12" spans="2:10" ht="16.5" customHeight="1" x14ac:dyDescent="0.25">
      <c r="B12" s="203">
        <v>6</v>
      </c>
      <c r="C12" s="142" t="s">
        <v>47</v>
      </c>
      <c r="D12" s="177"/>
      <c r="E12" s="177"/>
      <c r="F12" s="31"/>
      <c r="G12" s="31"/>
      <c r="H12" s="177"/>
      <c r="I12" s="177"/>
      <c r="J12" s="265"/>
    </row>
    <row r="13" spans="2:10" ht="16.5" customHeight="1" x14ac:dyDescent="0.25">
      <c r="B13" s="203">
        <v>7</v>
      </c>
      <c r="C13" s="142" t="s">
        <v>68</v>
      </c>
      <c r="D13" s="177"/>
      <c r="E13" s="177"/>
      <c r="F13" s="31"/>
      <c r="G13" s="31"/>
      <c r="H13" s="177"/>
      <c r="I13" s="177"/>
    </row>
    <row r="14" spans="2:10" ht="16.5" customHeight="1" x14ac:dyDescent="0.25">
      <c r="B14" s="65"/>
      <c r="C14" s="206"/>
      <c r="D14" s="177"/>
      <c r="E14" s="177"/>
      <c r="F14" s="31"/>
      <c r="G14" s="31"/>
      <c r="H14" s="177"/>
      <c r="I14" s="177"/>
    </row>
    <row r="15" spans="2:10" ht="16.5" customHeight="1" x14ac:dyDescent="0.25">
      <c r="B15" s="65"/>
      <c r="C15" s="206"/>
      <c r="D15" s="203">
        <v>1</v>
      </c>
      <c r="E15" s="203" t="str">
        <f>C7</f>
        <v>ÚO České Budějovice</v>
      </c>
      <c r="F15" s="179"/>
      <c r="G15" s="179"/>
      <c r="H15" s="177"/>
      <c r="I15" s="177"/>
    </row>
    <row r="16" spans="2:10" ht="16.5" customHeight="1" x14ac:dyDescent="0.25">
      <c r="B16" s="65"/>
      <c r="C16" s="207"/>
      <c r="D16" s="203" t="s">
        <v>38</v>
      </c>
      <c r="E16" s="203" t="s">
        <v>0</v>
      </c>
      <c r="F16" s="180" t="s">
        <v>51</v>
      </c>
      <c r="G16" s="180" t="s">
        <v>11</v>
      </c>
      <c r="H16" s="177"/>
      <c r="I16" s="177"/>
      <c r="J16" s="83"/>
    </row>
    <row r="17" spans="2:11" ht="16.5" customHeight="1" x14ac:dyDescent="0.25">
      <c r="B17" s="177"/>
      <c r="C17" s="177"/>
      <c r="D17" s="150">
        <f>D15</f>
        <v>1</v>
      </c>
      <c r="E17" s="181" t="s">
        <v>92</v>
      </c>
      <c r="F17" s="182" t="s">
        <v>80</v>
      </c>
      <c r="G17" s="182" t="s">
        <v>80</v>
      </c>
      <c r="H17" s="183" t="s">
        <v>63</v>
      </c>
      <c r="I17" s="177"/>
      <c r="J17" s="191"/>
    </row>
    <row r="18" spans="2:11" ht="15.75" x14ac:dyDescent="0.25">
      <c r="B18" s="177"/>
      <c r="C18" s="177"/>
      <c r="D18" s="150">
        <f>D17+D4</f>
        <v>8</v>
      </c>
      <c r="E18" s="79" t="s">
        <v>102</v>
      </c>
      <c r="F18" s="180" t="s">
        <v>80</v>
      </c>
      <c r="G18" s="180" t="s">
        <v>80</v>
      </c>
      <c r="H18" s="183" t="s">
        <v>63</v>
      </c>
      <c r="I18" s="177"/>
      <c r="J18" s="145"/>
    </row>
    <row r="19" spans="2:11" ht="15.75" x14ac:dyDescent="0.25">
      <c r="B19" s="177"/>
      <c r="C19" s="177"/>
      <c r="D19" s="150">
        <f>D18+D4</f>
        <v>15</v>
      </c>
      <c r="E19" s="181" t="s">
        <v>103</v>
      </c>
      <c r="F19" s="180" t="s">
        <v>80</v>
      </c>
      <c r="G19" s="180" t="s">
        <v>80</v>
      </c>
      <c r="H19" s="183" t="s">
        <v>63</v>
      </c>
      <c r="I19" s="177"/>
    </row>
    <row r="20" spans="2:11" ht="15.75" x14ac:dyDescent="0.25">
      <c r="B20" s="177"/>
      <c r="C20" s="177"/>
      <c r="D20" s="150">
        <f>D19+D4</f>
        <v>22</v>
      </c>
      <c r="E20" s="181" t="s">
        <v>84</v>
      </c>
      <c r="F20" s="180" t="s">
        <v>80</v>
      </c>
      <c r="G20" s="180" t="s">
        <v>80</v>
      </c>
      <c r="H20" s="183" t="s">
        <v>63</v>
      </c>
      <c r="I20" s="177"/>
    </row>
    <row r="21" spans="2:11" ht="15.75" x14ac:dyDescent="0.25">
      <c r="B21" s="177"/>
      <c r="C21" s="177"/>
      <c r="D21" s="150">
        <f>D20+D4</f>
        <v>29</v>
      </c>
      <c r="E21" s="181" t="s">
        <v>71</v>
      </c>
      <c r="F21" s="180" t="s">
        <v>80</v>
      </c>
      <c r="G21" s="180" t="s">
        <v>80</v>
      </c>
      <c r="H21" s="183" t="s">
        <v>63</v>
      </c>
      <c r="I21" s="177"/>
    </row>
    <row r="22" spans="2:11" ht="15.75" x14ac:dyDescent="0.25">
      <c r="B22" s="177"/>
      <c r="C22" s="177"/>
      <c r="D22" s="150">
        <f>D21+D4</f>
        <v>36</v>
      </c>
      <c r="E22" s="181" t="s">
        <v>72</v>
      </c>
      <c r="F22" s="180" t="s">
        <v>80</v>
      </c>
      <c r="G22" s="180" t="s">
        <v>80</v>
      </c>
      <c r="H22" s="183" t="s">
        <v>63</v>
      </c>
      <c r="I22" s="177"/>
    </row>
    <row r="23" spans="2:11" ht="15.75" x14ac:dyDescent="0.25">
      <c r="B23" s="177"/>
      <c r="C23" s="177"/>
      <c r="D23" s="150">
        <f>D22+D4</f>
        <v>43</v>
      </c>
      <c r="E23" s="181" t="s">
        <v>70</v>
      </c>
      <c r="F23" s="180" t="s">
        <v>80</v>
      </c>
      <c r="G23" s="180" t="s">
        <v>80</v>
      </c>
      <c r="H23" s="183" t="s">
        <v>63</v>
      </c>
      <c r="I23" s="177"/>
    </row>
    <row r="24" spans="2:11" ht="15.75" x14ac:dyDescent="0.25">
      <c r="B24" s="177"/>
      <c r="C24" s="177"/>
      <c r="D24" s="150">
        <f>D23+D4</f>
        <v>50</v>
      </c>
      <c r="E24" s="181" t="s">
        <v>104</v>
      </c>
      <c r="F24" s="180" t="s">
        <v>80</v>
      </c>
      <c r="G24" s="180"/>
      <c r="H24" s="183" t="s">
        <v>63</v>
      </c>
      <c r="I24" s="177"/>
    </row>
    <row r="25" spans="2:11" ht="15.75" x14ac:dyDescent="0.25">
      <c r="B25" s="177"/>
      <c r="C25" s="177"/>
      <c r="D25" s="150">
        <f>D24+D4</f>
        <v>57</v>
      </c>
      <c r="E25" s="181" t="s">
        <v>69</v>
      </c>
      <c r="F25" s="180"/>
      <c r="G25" s="180" t="s">
        <v>80</v>
      </c>
      <c r="H25" s="183" t="s">
        <v>63</v>
      </c>
      <c r="I25" s="177"/>
    </row>
    <row r="26" spans="2:11" ht="15.75" x14ac:dyDescent="0.25">
      <c r="B26" s="177"/>
      <c r="C26" s="177"/>
      <c r="D26" s="150">
        <f>D25+D4</f>
        <v>64</v>
      </c>
      <c r="E26" s="181" t="s">
        <v>73</v>
      </c>
      <c r="F26" s="180"/>
      <c r="G26" s="180"/>
      <c r="H26" s="183" t="s">
        <v>63</v>
      </c>
      <c r="I26" s="177"/>
    </row>
    <row r="27" spans="2:11" ht="15.75" x14ac:dyDescent="0.25">
      <c r="B27" s="177"/>
      <c r="C27" s="177"/>
      <c r="D27" s="177"/>
      <c r="E27" s="177"/>
      <c r="F27" s="31"/>
      <c r="G27" s="31"/>
      <c r="H27" s="183"/>
      <c r="I27" s="177"/>
    </row>
    <row r="28" spans="2:11" ht="15.75" x14ac:dyDescent="0.25">
      <c r="B28" s="177"/>
      <c r="C28" s="177"/>
      <c r="D28" s="150">
        <v>2</v>
      </c>
      <c r="E28" s="150" t="str">
        <f>C8</f>
        <v>ÚO Jindřichův Hradec</v>
      </c>
      <c r="F28" s="31"/>
      <c r="G28" s="31"/>
      <c r="H28" s="183"/>
      <c r="I28" s="177"/>
      <c r="J28" s="148"/>
    </row>
    <row r="29" spans="2:11" ht="15.75" x14ac:dyDescent="0.25">
      <c r="B29" s="177"/>
      <c r="C29" s="177"/>
      <c r="D29" s="150" t="s">
        <v>38</v>
      </c>
      <c r="E29" s="150" t="s">
        <v>0</v>
      </c>
      <c r="F29" s="180" t="s">
        <v>51</v>
      </c>
      <c r="G29" s="180" t="s">
        <v>11</v>
      </c>
      <c r="H29" s="143"/>
      <c r="I29" s="146"/>
      <c r="J29" s="148"/>
      <c r="K29" s="138"/>
    </row>
    <row r="30" spans="2:11" ht="15.75" x14ac:dyDescent="0.25">
      <c r="B30" s="177"/>
      <c r="C30" s="177"/>
      <c r="D30" s="150">
        <f>D28</f>
        <v>2</v>
      </c>
      <c r="E30" s="79" t="s">
        <v>95</v>
      </c>
      <c r="F30" s="180" t="s">
        <v>80</v>
      </c>
      <c r="G30" s="180" t="s">
        <v>80</v>
      </c>
      <c r="H30" s="183" t="s">
        <v>63</v>
      </c>
      <c r="I30" s="146"/>
      <c r="K30" s="138"/>
    </row>
    <row r="31" spans="2:11" ht="15.75" x14ac:dyDescent="0.25">
      <c r="B31" s="177"/>
      <c r="C31" s="177"/>
      <c r="D31" s="150">
        <f>D30+D4</f>
        <v>9</v>
      </c>
      <c r="E31" s="79" t="s">
        <v>97</v>
      </c>
      <c r="F31" s="180" t="s">
        <v>80</v>
      </c>
      <c r="G31" s="180" t="s">
        <v>80</v>
      </c>
      <c r="H31" s="183" t="s">
        <v>63</v>
      </c>
      <c r="I31" s="146"/>
      <c r="K31" s="138"/>
    </row>
    <row r="32" spans="2:11" ht="15.75" x14ac:dyDescent="0.25">
      <c r="B32" s="177"/>
      <c r="C32" s="177"/>
      <c r="D32" s="150">
        <f>D31+D4</f>
        <v>16</v>
      </c>
      <c r="E32" s="79" t="s">
        <v>98</v>
      </c>
      <c r="F32" s="180" t="s">
        <v>80</v>
      </c>
      <c r="G32" s="180"/>
      <c r="H32" s="183" t="s">
        <v>63</v>
      </c>
      <c r="I32" s="146"/>
      <c r="K32" s="138"/>
    </row>
    <row r="33" spans="2:12" ht="15.75" x14ac:dyDescent="0.25">
      <c r="B33" s="177"/>
      <c r="C33" s="177"/>
      <c r="D33" s="150">
        <f>D32+D4</f>
        <v>23</v>
      </c>
      <c r="E33" s="79" t="s">
        <v>96</v>
      </c>
      <c r="F33" s="180" t="s">
        <v>80</v>
      </c>
      <c r="G33" s="180" t="s">
        <v>80</v>
      </c>
      <c r="H33" s="183" t="s">
        <v>63</v>
      </c>
      <c r="I33" s="146"/>
      <c r="K33" s="138"/>
    </row>
    <row r="34" spans="2:12" ht="15.75" x14ac:dyDescent="0.25">
      <c r="B34" s="177"/>
      <c r="C34" s="177"/>
      <c r="D34" s="150">
        <f>D33+D4</f>
        <v>30</v>
      </c>
      <c r="E34" s="79" t="s">
        <v>99</v>
      </c>
      <c r="F34" s="180" t="s">
        <v>80</v>
      </c>
      <c r="G34" s="180" t="s">
        <v>80</v>
      </c>
      <c r="H34" s="183" t="s">
        <v>63</v>
      </c>
      <c r="I34" s="146"/>
      <c r="K34" s="138"/>
    </row>
    <row r="35" spans="2:12" ht="15.75" x14ac:dyDescent="0.25">
      <c r="B35" s="177"/>
      <c r="C35" s="177"/>
      <c r="D35" s="150">
        <f>D34+D4</f>
        <v>37</v>
      </c>
      <c r="E35" s="79" t="s">
        <v>100</v>
      </c>
      <c r="F35" s="180"/>
      <c r="G35" s="180" t="s">
        <v>80</v>
      </c>
      <c r="H35" s="183" t="s">
        <v>63</v>
      </c>
      <c r="I35" s="146"/>
      <c r="K35" s="138"/>
    </row>
    <row r="36" spans="2:12" ht="15.75" x14ac:dyDescent="0.25">
      <c r="B36" s="177"/>
      <c r="C36" s="177"/>
      <c r="D36" s="150">
        <f>D35+D4</f>
        <v>44</v>
      </c>
      <c r="E36" s="79" t="s">
        <v>101</v>
      </c>
      <c r="F36" s="180" t="s">
        <v>80</v>
      </c>
      <c r="G36" s="180" t="s">
        <v>80</v>
      </c>
      <c r="H36" s="183" t="s">
        <v>63</v>
      </c>
      <c r="I36" s="146"/>
      <c r="K36" s="138"/>
    </row>
    <row r="37" spans="2:12" ht="15.75" x14ac:dyDescent="0.25">
      <c r="B37" s="177"/>
      <c r="C37" s="177"/>
      <c r="D37" s="150">
        <f>D36+D4</f>
        <v>51</v>
      </c>
      <c r="E37" s="79" t="s">
        <v>105</v>
      </c>
      <c r="F37" s="180" t="s">
        <v>80</v>
      </c>
      <c r="G37" s="180" t="s">
        <v>80</v>
      </c>
      <c r="H37" s="183" t="s">
        <v>63</v>
      </c>
      <c r="I37" s="146"/>
      <c r="K37" s="138"/>
    </row>
    <row r="38" spans="2:12" ht="15.75" x14ac:dyDescent="0.25">
      <c r="B38" s="177"/>
      <c r="C38" s="177"/>
      <c r="D38" s="150">
        <f>D37+D4</f>
        <v>58</v>
      </c>
      <c r="E38" s="79" t="s">
        <v>106</v>
      </c>
      <c r="F38" s="180" t="s">
        <v>80</v>
      </c>
      <c r="G38" s="180" t="s">
        <v>80</v>
      </c>
      <c r="H38" s="183" t="s">
        <v>63</v>
      </c>
      <c r="I38" s="146"/>
      <c r="K38" s="138"/>
    </row>
    <row r="39" spans="2:12" ht="15.75" x14ac:dyDescent="0.25">
      <c r="B39" s="177"/>
      <c r="C39" s="177"/>
      <c r="D39" s="150">
        <f>D38+D4</f>
        <v>65</v>
      </c>
      <c r="E39" s="79" t="s">
        <v>107</v>
      </c>
      <c r="F39" s="180"/>
      <c r="G39" s="180"/>
      <c r="H39" s="183" t="s">
        <v>63</v>
      </c>
      <c r="I39" s="145"/>
      <c r="K39" s="83"/>
      <c r="L39" s="83"/>
    </row>
    <row r="40" spans="2:12" ht="15.75" x14ac:dyDescent="0.25">
      <c r="B40" s="177"/>
      <c r="C40" s="177"/>
      <c r="D40" s="177"/>
      <c r="E40" s="177"/>
      <c r="F40" s="31"/>
      <c r="G40" s="31"/>
      <c r="H40" s="184"/>
      <c r="I40" s="146"/>
      <c r="K40" s="83"/>
      <c r="L40" s="83"/>
    </row>
    <row r="41" spans="2:12" ht="15.75" x14ac:dyDescent="0.25">
      <c r="B41" s="177"/>
      <c r="C41" s="177"/>
      <c r="D41" s="150">
        <v>3</v>
      </c>
      <c r="E41" s="150" t="str">
        <f>C9</f>
        <v>ÚO Písek</v>
      </c>
      <c r="F41" s="31"/>
      <c r="G41" s="31"/>
      <c r="H41" s="184"/>
      <c r="I41" s="146"/>
      <c r="J41" s="148"/>
      <c r="K41" s="83"/>
      <c r="L41" s="83"/>
    </row>
    <row r="42" spans="2:12" ht="15.75" customHeight="1" x14ac:dyDescent="0.25">
      <c r="B42" s="177"/>
      <c r="C42" s="177"/>
      <c r="D42" s="150" t="s">
        <v>38</v>
      </c>
      <c r="E42" s="81" t="s">
        <v>0</v>
      </c>
      <c r="F42" s="180" t="s">
        <v>51</v>
      </c>
      <c r="G42" s="180" t="s">
        <v>11</v>
      </c>
      <c r="H42" s="184"/>
      <c r="I42" s="146"/>
      <c r="J42" s="148"/>
      <c r="K42" s="83"/>
      <c r="L42" s="83"/>
    </row>
    <row r="43" spans="2:12" ht="15.75" customHeight="1" x14ac:dyDescent="0.25">
      <c r="B43" s="177"/>
      <c r="C43" s="177"/>
      <c r="D43" s="80">
        <f>D41</f>
        <v>3</v>
      </c>
      <c r="E43" s="82" t="s">
        <v>121</v>
      </c>
      <c r="F43" s="180" t="s">
        <v>80</v>
      </c>
      <c r="G43" s="180" t="s">
        <v>80</v>
      </c>
      <c r="H43" s="183" t="s">
        <v>63</v>
      </c>
      <c r="I43" s="146"/>
      <c r="K43" s="83"/>
      <c r="L43" s="83"/>
    </row>
    <row r="44" spans="2:12" ht="15.75" customHeight="1" x14ac:dyDescent="0.25">
      <c r="B44" s="177"/>
      <c r="C44" s="177"/>
      <c r="D44" s="80">
        <f>D43+D4</f>
        <v>10</v>
      </c>
      <c r="E44" s="82" t="s">
        <v>122</v>
      </c>
      <c r="F44" s="180" t="s">
        <v>80</v>
      </c>
      <c r="G44" s="180" t="s">
        <v>80</v>
      </c>
      <c r="H44" s="183" t="s">
        <v>63</v>
      </c>
      <c r="I44" s="146"/>
      <c r="K44" s="83"/>
      <c r="L44" s="83"/>
    </row>
    <row r="45" spans="2:12" ht="15.75" customHeight="1" x14ac:dyDescent="0.25">
      <c r="B45" s="177"/>
      <c r="C45" s="177"/>
      <c r="D45" s="80">
        <f>D44+D4</f>
        <v>17</v>
      </c>
      <c r="E45" s="82" t="s">
        <v>123</v>
      </c>
      <c r="F45" s="180" t="s">
        <v>80</v>
      </c>
      <c r="G45" s="180" t="s">
        <v>80</v>
      </c>
      <c r="H45" s="183" t="s">
        <v>63</v>
      </c>
      <c r="I45" s="146"/>
      <c r="K45" s="83"/>
      <c r="L45" s="83"/>
    </row>
    <row r="46" spans="2:12" ht="15.75" customHeight="1" x14ac:dyDescent="0.25">
      <c r="B46" s="177"/>
      <c r="C46" s="177"/>
      <c r="D46" s="80">
        <f>D45+D4</f>
        <v>24</v>
      </c>
      <c r="E46" s="82" t="s">
        <v>124</v>
      </c>
      <c r="F46" s="180" t="s">
        <v>80</v>
      </c>
      <c r="G46" s="180"/>
      <c r="H46" s="183" t="s">
        <v>63</v>
      </c>
      <c r="I46" s="146"/>
      <c r="K46" s="83"/>
      <c r="L46" s="83"/>
    </row>
    <row r="47" spans="2:12" ht="15.75" customHeight="1" x14ac:dyDescent="0.25">
      <c r="B47" s="177"/>
      <c r="C47" s="177"/>
      <c r="D47" s="80">
        <f>D46+D4</f>
        <v>31</v>
      </c>
      <c r="E47" s="82" t="s">
        <v>125</v>
      </c>
      <c r="F47" s="180" t="s">
        <v>80</v>
      </c>
      <c r="G47" s="180"/>
      <c r="H47" s="183" t="s">
        <v>63</v>
      </c>
      <c r="I47" s="146"/>
      <c r="K47" s="83"/>
      <c r="L47" s="83"/>
    </row>
    <row r="48" spans="2:12" ht="15.75" customHeight="1" x14ac:dyDescent="0.25">
      <c r="B48" s="177"/>
      <c r="C48" s="177"/>
      <c r="D48" s="80">
        <f>D47+D4</f>
        <v>38</v>
      </c>
      <c r="E48" s="82" t="s">
        <v>126</v>
      </c>
      <c r="F48" s="180" t="s">
        <v>80</v>
      </c>
      <c r="G48" s="180" t="s">
        <v>80</v>
      </c>
      <c r="H48" s="183" t="s">
        <v>63</v>
      </c>
      <c r="I48" s="146"/>
      <c r="K48" s="83"/>
      <c r="L48" s="83"/>
    </row>
    <row r="49" spans="2:12" ht="15.75" customHeight="1" x14ac:dyDescent="0.25">
      <c r="B49" s="177"/>
      <c r="C49" s="177"/>
      <c r="D49" s="80">
        <f>D48+D4</f>
        <v>45</v>
      </c>
      <c r="E49" s="82" t="s">
        <v>127</v>
      </c>
      <c r="F49" s="180" t="s">
        <v>80</v>
      </c>
      <c r="G49" s="180" t="s">
        <v>80</v>
      </c>
      <c r="H49" s="183" t="s">
        <v>63</v>
      </c>
      <c r="I49" s="146"/>
      <c r="K49" s="83"/>
      <c r="L49" s="83"/>
    </row>
    <row r="50" spans="2:12" ht="15.75" customHeight="1" x14ac:dyDescent="0.25">
      <c r="B50" s="177"/>
      <c r="C50" s="177"/>
      <c r="D50" s="80">
        <f>D49+D4</f>
        <v>52</v>
      </c>
      <c r="E50" s="82" t="s">
        <v>128</v>
      </c>
      <c r="F50" s="180" t="s">
        <v>80</v>
      </c>
      <c r="G50" s="180" t="s">
        <v>80</v>
      </c>
      <c r="H50" s="183" t="s">
        <v>63</v>
      </c>
      <c r="I50" s="146"/>
      <c r="J50" s="145"/>
      <c r="K50" s="83"/>
      <c r="L50" s="83"/>
    </row>
    <row r="51" spans="2:12" ht="15.75" x14ac:dyDescent="0.25">
      <c r="B51" s="177"/>
      <c r="C51" s="177"/>
      <c r="D51" s="80">
        <f>D50+D4</f>
        <v>59</v>
      </c>
      <c r="E51" s="79" t="s">
        <v>129</v>
      </c>
      <c r="F51" s="141" t="s">
        <v>80</v>
      </c>
      <c r="G51" s="180" t="s">
        <v>80</v>
      </c>
      <c r="H51" s="183" t="s">
        <v>63</v>
      </c>
      <c r="I51" s="146"/>
      <c r="K51" s="83"/>
      <c r="L51" s="83"/>
    </row>
    <row r="52" spans="2:12" ht="15.75" x14ac:dyDescent="0.25">
      <c r="B52" s="177"/>
      <c r="C52" s="177"/>
      <c r="D52" s="80">
        <f>D51+D4</f>
        <v>66</v>
      </c>
      <c r="E52" s="79" t="s">
        <v>130</v>
      </c>
      <c r="F52" s="141"/>
      <c r="G52" s="180" t="s">
        <v>80</v>
      </c>
      <c r="H52" s="183" t="s">
        <v>63</v>
      </c>
      <c r="I52" s="145"/>
      <c r="K52" s="83"/>
      <c r="L52" s="83"/>
    </row>
    <row r="53" spans="2:12" ht="15.75" x14ac:dyDescent="0.25">
      <c r="B53" s="177"/>
      <c r="C53" s="177"/>
      <c r="D53" s="177"/>
      <c r="E53" s="177"/>
      <c r="F53" s="31"/>
      <c r="G53" s="31"/>
      <c r="H53" s="183"/>
      <c r="I53" s="177"/>
    </row>
    <row r="54" spans="2:12" ht="15.75" x14ac:dyDescent="0.25">
      <c r="B54" s="177"/>
      <c r="C54" s="177"/>
      <c r="D54" s="150">
        <v>4</v>
      </c>
      <c r="E54" s="150" t="str">
        <f>C10</f>
        <v>ÚO Český Krumlov</v>
      </c>
      <c r="F54" s="31"/>
      <c r="G54" s="31"/>
      <c r="H54" s="183"/>
      <c r="I54" s="177"/>
      <c r="J54" s="148"/>
    </row>
    <row r="55" spans="2:12" ht="15.75" x14ac:dyDescent="0.25">
      <c r="B55" s="177"/>
      <c r="C55" s="177"/>
      <c r="D55" s="81" t="s">
        <v>38</v>
      </c>
      <c r="E55" s="81" t="s">
        <v>0</v>
      </c>
      <c r="F55" s="180" t="s">
        <v>51</v>
      </c>
      <c r="G55" s="180" t="s">
        <v>11</v>
      </c>
      <c r="H55" s="143"/>
      <c r="I55" s="146"/>
      <c r="J55" s="148"/>
      <c r="K55" s="138"/>
    </row>
    <row r="56" spans="2:12" ht="15.75" x14ac:dyDescent="0.25">
      <c r="B56" s="177"/>
      <c r="C56" s="177"/>
      <c r="D56" s="150">
        <f>D54</f>
        <v>4</v>
      </c>
      <c r="E56" s="79" t="s">
        <v>108</v>
      </c>
      <c r="F56" s="180" t="s">
        <v>80</v>
      </c>
      <c r="G56" s="180" t="s">
        <v>80</v>
      </c>
      <c r="H56" s="183" t="s">
        <v>63</v>
      </c>
      <c r="I56" s="146"/>
      <c r="K56" s="138"/>
    </row>
    <row r="57" spans="2:12" ht="15.75" x14ac:dyDescent="0.25">
      <c r="B57" s="177"/>
      <c r="C57" s="177"/>
      <c r="D57" s="150">
        <f>D56+D4</f>
        <v>11</v>
      </c>
      <c r="E57" s="79" t="s">
        <v>109</v>
      </c>
      <c r="F57" s="180" t="s">
        <v>80</v>
      </c>
      <c r="G57" s="180" t="s">
        <v>80</v>
      </c>
      <c r="H57" s="183" t="s">
        <v>63</v>
      </c>
      <c r="I57" s="146"/>
      <c r="K57" s="138"/>
    </row>
    <row r="58" spans="2:12" ht="15.75" x14ac:dyDescent="0.25">
      <c r="B58" s="177"/>
      <c r="C58" s="177"/>
      <c r="D58" s="150">
        <f>D57+D4</f>
        <v>18</v>
      </c>
      <c r="E58" s="79" t="s">
        <v>110</v>
      </c>
      <c r="F58" s="180" t="s">
        <v>80</v>
      </c>
      <c r="G58" s="180" t="s">
        <v>80</v>
      </c>
      <c r="H58" s="183" t="s">
        <v>63</v>
      </c>
      <c r="I58" s="146"/>
      <c r="K58" s="138"/>
    </row>
    <row r="59" spans="2:12" ht="15.75" x14ac:dyDescent="0.25">
      <c r="B59" s="177"/>
      <c r="C59" s="177"/>
      <c r="D59" s="150">
        <f>D58+D4</f>
        <v>25</v>
      </c>
      <c r="E59" s="79" t="s">
        <v>111</v>
      </c>
      <c r="F59" s="180" t="s">
        <v>80</v>
      </c>
      <c r="G59" s="180" t="s">
        <v>80</v>
      </c>
      <c r="H59" s="183" t="s">
        <v>63</v>
      </c>
      <c r="I59" s="146"/>
      <c r="K59" s="138"/>
    </row>
    <row r="60" spans="2:12" ht="15.75" x14ac:dyDescent="0.25">
      <c r="B60" s="177"/>
      <c r="C60" s="177"/>
      <c r="D60" s="150">
        <f>D59+D4</f>
        <v>32</v>
      </c>
      <c r="E60" s="79" t="s">
        <v>112</v>
      </c>
      <c r="F60" s="180" t="s">
        <v>80</v>
      </c>
      <c r="G60" s="180" t="s">
        <v>80</v>
      </c>
      <c r="H60" s="183" t="s">
        <v>63</v>
      </c>
      <c r="I60" s="146"/>
      <c r="K60" s="138"/>
    </row>
    <row r="61" spans="2:12" ht="15.75" x14ac:dyDescent="0.25">
      <c r="B61" s="177"/>
      <c r="C61" s="177"/>
      <c r="D61" s="150">
        <f>D60+D4</f>
        <v>39</v>
      </c>
      <c r="E61" s="79" t="s">
        <v>113</v>
      </c>
      <c r="F61" s="180" t="s">
        <v>80</v>
      </c>
      <c r="G61" s="180" t="s">
        <v>80</v>
      </c>
      <c r="H61" s="183" t="s">
        <v>63</v>
      </c>
      <c r="I61" s="146"/>
      <c r="K61" s="138"/>
    </row>
    <row r="62" spans="2:12" ht="15.75" x14ac:dyDescent="0.25">
      <c r="B62" s="177"/>
      <c r="C62" s="177"/>
      <c r="D62" s="150">
        <f>D61+D4</f>
        <v>46</v>
      </c>
      <c r="E62" s="79" t="s">
        <v>114</v>
      </c>
      <c r="F62" s="180" t="s">
        <v>80</v>
      </c>
      <c r="G62" s="180" t="s">
        <v>80</v>
      </c>
      <c r="H62" s="183" t="s">
        <v>63</v>
      </c>
      <c r="I62" s="146"/>
      <c r="K62" s="138"/>
    </row>
    <row r="63" spans="2:12" ht="15.75" x14ac:dyDescent="0.25">
      <c r="B63" s="177"/>
      <c r="C63" s="177"/>
      <c r="D63" s="150">
        <f>D62+D4</f>
        <v>53</v>
      </c>
      <c r="E63" s="79" t="s">
        <v>115</v>
      </c>
      <c r="F63" s="180" t="s">
        <v>80</v>
      </c>
      <c r="G63" s="180" t="s">
        <v>80</v>
      </c>
      <c r="H63" s="183" t="s">
        <v>63</v>
      </c>
      <c r="I63" s="146"/>
      <c r="K63" s="138"/>
    </row>
    <row r="64" spans="2:12" ht="15.75" x14ac:dyDescent="0.25">
      <c r="B64" s="177"/>
      <c r="C64" s="177"/>
      <c r="D64" s="150">
        <f>D63+D4</f>
        <v>60</v>
      </c>
      <c r="E64" s="79" t="s">
        <v>116</v>
      </c>
      <c r="F64" s="180" t="s">
        <v>80</v>
      </c>
      <c r="G64" s="180" t="s">
        <v>80</v>
      </c>
      <c r="H64" s="183" t="s">
        <v>63</v>
      </c>
      <c r="I64" s="146"/>
      <c r="K64" s="138"/>
    </row>
    <row r="65" spans="2:12" ht="15.75" x14ac:dyDescent="0.25">
      <c r="B65" s="177"/>
      <c r="C65" s="177"/>
      <c r="D65" s="150">
        <f>D64+D4</f>
        <v>67</v>
      </c>
      <c r="E65" s="79" t="s">
        <v>117</v>
      </c>
      <c r="F65" s="180" t="s">
        <v>80</v>
      </c>
      <c r="G65" s="180" t="s">
        <v>80</v>
      </c>
      <c r="H65" s="183" t="s">
        <v>63</v>
      </c>
      <c r="I65" s="177"/>
    </row>
    <row r="66" spans="2:12" ht="15.75" x14ac:dyDescent="0.25">
      <c r="B66" s="177"/>
      <c r="C66" s="177"/>
      <c r="D66" s="177"/>
      <c r="E66" s="177"/>
      <c r="F66" s="31"/>
      <c r="G66" s="31"/>
      <c r="H66" s="183"/>
      <c r="I66" s="177"/>
    </row>
    <row r="67" spans="2:12" ht="15.75" x14ac:dyDescent="0.25">
      <c r="B67" s="177"/>
      <c r="C67" s="177"/>
      <c r="D67" s="150">
        <v>5</v>
      </c>
      <c r="E67" s="150" t="str">
        <f>C11</f>
        <v>ÚO Prachatice</v>
      </c>
      <c r="F67" s="31"/>
      <c r="G67" s="31"/>
      <c r="H67" s="183"/>
      <c r="I67" s="177"/>
      <c r="J67" s="148"/>
    </row>
    <row r="68" spans="2:12" ht="15.75" x14ac:dyDescent="0.25">
      <c r="B68" s="177"/>
      <c r="C68" s="177"/>
      <c r="D68" s="150" t="s">
        <v>38</v>
      </c>
      <c r="E68" s="150" t="s">
        <v>0</v>
      </c>
      <c r="F68" s="180" t="s">
        <v>51</v>
      </c>
      <c r="G68" s="180" t="s">
        <v>11</v>
      </c>
      <c r="H68" s="183"/>
      <c r="I68" s="288"/>
      <c r="J68" s="148"/>
      <c r="K68" s="138"/>
      <c r="L68" s="138"/>
    </row>
    <row r="69" spans="2:12" ht="15.75" x14ac:dyDescent="0.25">
      <c r="B69" s="177"/>
      <c r="C69" s="177"/>
      <c r="D69" s="150">
        <f>D67</f>
        <v>5</v>
      </c>
      <c r="E69" s="79" t="s">
        <v>62</v>
      </c>
      <c r="F69" s="180" t="s">
        <v>80</v>
      </c>
      <c r="G69" s="180" t="s">
        <v>80</v>
      </c>
      <c r="H69" s="183" t="s">
        <v>63</v>
      </c>
      <c r="I69" s="288"/>
      <c r="K69" s="139"/>
      <c r="L69" s="139"/>
    </row>
    <row r="70" spans="2:12" ht="15.75" x14ac:dyDescent="0.25">
      <c r="B70" s="177"/>
      <c r="C70" s="177"/>
      <c r="D70" s="150">
        <f>D69+D4</f>
        <v>12</v>
      </c>
      <c r="E70" s="79" t="s">
        <v>59</v>
      </c>
      <c r="F70" s="180" t="s">
        <v>80</v>
      </c>
      <c r="G70" s="180" t="s">
        <v>80</v>
      </c>
      <c r="H70" s="183" t="s">
        <v>63</v>
      </c>
      <c r="I70" s="137"/>
      <c r="K70" s="138"/>
      <c r="L70" s="138"/>
    </row>
    <row r="71" spans="2:12" ht="15.75" x14ac:dyDescent="0.25">
      <c r="B71" s="177"/>
      <c r="C71" s="177"/>
      <c r="D71" s="150">
        <f>D70+D4</f>
        <v>19</v>
      </c>
      <c r="E71" s="79" t="s">
        <v>86</v>
      </c>
      <c r="F71" s="180" t="s">
        <v>80</v>
      </c>
      <c r="G71" s="180" t="s">
        <v>80</v>
      </c>
      <c r="H71" s="183" t="s">
        <v>63</v>
      </c>
      <c r="I71" s="137"/>
      <c r="K71" s="138"/>
      <c r="L71" s="138"/>
    </row>
    <row r="72" spans="2:12" ht="15.75" x14ac:dyDescent="0.25">
      <c r="B72" s="177"/>
      <c r="C72" s="177"/>
      <c r="D72" s="150">
        <f>D71+D4</f>
        <v>26</v>
      </c>
      <c r="E72" s="79" t="s">
        <v>74</v>
      </c>
      <c r="F72" s="180" t="s">
        <v>80</v>
      </c>
      <c r="G72" s="180" t="s">
        <v>80</v>
      </c>
      <c r="H72" s="183" t="s">
        <v>63</v>
      </c>
      <c r="I72" s="137"/>
      <c r="K72" s="138"/>
      <c r="L72" s="138"/>
    </row>
    <row r="73" spans="2:12" ht="15.75" x14ac:dyDescent="0.25">
      <c r="B73" s="177"/>
      <c r="C73" s="177"/>
      <c r="D73" s="150">
        <f>D72+D4</f>
        <v>33</v>
      </c>
      <c r="E73" s="79" t="s">
        <v>61</v>
      </c>
      <c r="F73" s="180" t="s">
        <v>80</v>
      </c>
      <c r="G73" s="180" t="s">
        <v>80</v>
      </c>
      <c r="H73" s="183" t="s">
        <v>63</v>
      </c>
      <c r="I73" s="137"/>
      <c r="K73" s="138"/>
      <c r="L73" s="138"/>
    </row>
    <row r="74" spans="2:12" ht="15.75" x14ac:dyDescent="0.25">
      <c r="B74" s="177"/>
      <c r="C74" s="177"/>
      <c r="D74" s="150">
        <f>D73+D4</f>
        <v>40</v>
      </c>
      <c r="E74" s="79" t="s">
        <v>118</v>
      </c>
      <c r="F74" s="180" t="s">
        <v>80</v>
      </c>
      <c r="G74" s="180" t="s">
        <v>80</v>
      </c>
      <c r="H74" s="183" t="s">
        <v>63</v>
      </c>
      <c r="I74" s="137"/>
      <c r="K74" s="138"/>
      <c r="L74" s="138"/>
    </row>
    <row r="75" spans="2:12" ht="15.75" x14ac:dyDescent="0.25">
      <c r="B75" s="177"/>
      <c r="C75" s="177"/>
      <c r="D75" s="150">
        <f>D74+D4</f>
        <v>47</v>
      </c>
      <c r="E75" s="79" t="s">
        <v>60</v>
      </c>
      <c r="F75" s="180" t="s">
        <v>80</v>
      </c>
      <c r="G75" s="180" t="s">
        <v>80</v>
      </c>
      <c r="H75" s="183" t="s">
        <v>63</v>
      </c>
      <c r="I75" s="137"/>
      <c r="K75" s="138"/>
      <c r="L75" s="138"/>
    </row>
    <row r="76" spans="2:12" ht="15.75" x14ac:dyDescent="0.25">
      <c r="B76" s="177"/>
      <c r="C76" s="177"/>
      <c r="D76" s="150">
        <f>D75+D4</f>
        <v>54</v>
      </c>
      <c r="E76" s="79" t="s">
        <v>91</v>
      </c>
      <c r="F76" s="180" t="s">
        <v>80</v>
      </c>
      <c r="G76" s="180" t="s">
        <v>80</v>
      </c>
      <c r="H76" s="183" t="s">
        <v>63</v>
      </c>
      <c r="I76" s="137"/>
      <c r="K76" s="138"/>
      <c r="L76" s="138"/>
    </row>
    <row r="77" spans="2:12" ht="15.75" x14ac:dyDescent="0.25">
      <c r="B77" s="177"/>
      <c r="C77" s="177"/>
      <c r="D77" s="150">
        <f>D76+D4</f>
        <v>61</v>
      </c>
      <c r="E77" s="79" t="s">
        <v>87</v>
      </c>
      <c r="F77" s="180"/>
      <c r="G77" s="180" t="s">
        <v>80</v>
      </c>
      <c r="H77" s="183" t="s">
        <v>63</v>
      </c>
      <c r="I77" s="137"/>
      <c r="K77" s="138"/>
      <c r="L77" s="138"/>
    </row>
    <row r="78" spans="2:12" ht="15.75" x14ac:dyDescent="0.25">
      <c r="B78" s="177"/>
      <c r="C78" s="177"/>
      <c r="D78" s="150">
        <f>D77+D4</f>
        <v>68</v>
      </c>
      <c r="E78" s="79"/>
      <c r="F78" s="180"/>
      <c r="G78" s="180"/>
      <c r="H78" s="183" t="s">
        <v>63</v>
      </c>
      <c r="I78" s="137"/>
      <c r="K78" s="138"/>
      <c r="L78" s="138"/>
    </row>
    <row r="79" spans="2:12" ht="15.75" x14ac:dyDescent="0.25">
      <c r="B79" s="177"/>
      <c r="C79" s="177"/>
      <c r="D79" s="177"/>
      <c r="E79" s="177"/>
      <c r="F79" s="31"/>
      <c r="G79" s="31"/>
      <c r="H79" s="183"/>
      <c r="I79" s="137"/>
      <c r="K79" s="138"/>
      <c r="L79" s="138"/>
    </row>
    <row r="80" spans="2:12" ht="15.75" x14ac:dyDescent="0.25">
      <c r="B80" s="177"/>
      <c r="C80" s="177"/>
      <c r="D80" s="150">
        <v>6</v>
      </c>
      <c r="E80" s="150" t="str">
        <f>C12</f>
        <v>ÚO Strakonice</v>
      </c>
      <c r="F80" s="31"/>
      <c r="G80" s="31"/>
      <c r="H80" s="183"/>
      <c r="I80" s="177"/>
      <c r="J80" s="148"/>
    </row>
    <row r="81" spans="2:10" ht="15.75" x14ac:dyDescent="0.25">
      <c r="B81" s="177"/>
      <c r="C81" s="177"/>
      <c r="D81" s="150" t="s">
        <v>38</v>
      </c>
      <c r="E81" s="150" t="s">
        <v>0</v>
      </c>
      <c r="F81" s="180" t="s">
        <v>51</v>
      </c>
      <c r="G81" s="180" t="s">
        <v>11</v>
      </c>
      <c r="H81" s="183"/>
      <c r="I81" s="177"/>
      <c r="J81" s="148"/>
    </row>
    <row r="82" spans="2:10" ht="15.75" x14ac:dyDescent="0.25">
      <c r="B82" s="177"/>
      <c r="C82" s="177"/>
      <c r="D82" s="150">
        <f>D80</f>
        <v>6</v>
      </c>
      <c r="E82" s="79" t="s">
        <v>57</v>
      </c>
      <c r="F82" s="180" t="s">
        <v>80</v>
      </c>
      <c r="G82" s="180" t="s">
        <v>80</v>
      </c>
      <c r="H82" s="183" t="s">
        <v>63</v>
      </c>
      <c r="I82" s="177"/>
    </row>
    <row r="83" spans="2:10" ht="15.75" x14ac:dyDescent="0.25">
      <c r="B83" s="177"/>
      <c r="C83" s="177"/>
      <c r="D83" s="150">
        <f>D82+D4</f>
        <v>13</v>
      </c>
      <c r="E83" s="79" t="s">
        <v>94</v>
      </c>
      <c r="F83" s="180" t="s">
        <v>80</v>
      </c>
      <c r="G83" s="180" t="s">
        <v>80</v>
      </c>
      <c r="H83" s="183" t="s">
        <v>63</v>
      </c>
      <c r="I83" s="177"/>
    </row>
    <row r="84" spans="2:10" ht="15.75" x14ac:dyDescent="0.25">
      <c r="B84" s="177"/>
      <c r="C84" s="177"/>
      <c r="D84" s="150">
        <f>D83+D4</f>
        <v>20</v>
      </c>
      <c r="E84" s="79" t="s">
        <v>56</v>
      </c>
      <c r="F84" s="180" t="s">
        <v>80</v>
      </c>
      <c r="G84" s="180" t="s">
        <v>80</v>
      </c>
      <c r="H84" s="183" t="s">
        <v>63</v>
      </c>
      <c r="I84" s="177"/>
    </row>
    <row r="85" spans="2:10" ht="15.75" x14ac:dyDescent="0.25">
      <c r="B85" s="177"/>
      <c r="C85" s="177"/>
      <c r="D85" s="150">
        <f>D84+D4</f>
        <v>27</v>
      </c>
      <c r="E85" s="79" t="s">
        <v>58</v>
      </c>
      <c r="F85" s="180" t="s">
        <v>80</v>
      </c>
      <c r="G85" s="180" t="s">
        <v>80</v>
      </c>
      <c r="H85" s="183" t="s">
        <v>63</v>
      </c>
      <c r="I85" s="177"/>
    </row>
    <row r="86" spans="2:10" ht="15.75" x14ac:dyDescent="0.25">
      <c r="B86" s="177"/>
      <c r="C86" s="177"/>
      <c r="D86" s="150">
        <f>D85+D4</f>
        <v>34</v>
      </c>
      <c r="E86" s="79" t="s">
        <v>82</v>
      </c>
      <c r="F86" s="180" t="s">
        <v>80</v>
      </c>
      <c r="G86" s="180" t="s">
        <v>80</v>
      </c>
      <c r="H86" s="183" t="s">
        <v>63</v>
      </c>
      <c r="I86" s="177"/>
    </row>
    <row r="87" spans="2:10" ht="15.75" x14ac:dyDescent="0.25">
      <c r="B87" s="177"/>
      <c r="C87" s="177"/>
      <c r="D87" s="150">
        <f>D86+D4</f>
        <v>41</v>
      </c>
      <c r="E87" s="79" t="s">
        <v>81</v>
      </c>
      <c r="F87" s="180" t="s">
        <v>80</v>
      </c>
      <c r="G87" s="180" t="s">
        <v>80</v>
      </c>
      <c r="H87" s="183" t="s">
        <v>63</v>
      </c>
      <c r="I87" s="177"/>
    </row>
    <row r="88" spans="2:10" ht="15.75" x14ac:dyDescent="0.25">
      <c r="B88" s="177"/>
      <c r="C88" s="177"/>
      <c r="D88" s="150">
        <f>D87+D4</f>
        <v>48</v>
      </c>
      <c r="E88" s="79" t="s">
        <v>119</v>
      </c>
      <c r="F88" s="180" t="s">
        <v>80</v>
      </c>
      <c r="G88" s="180" t="s">
        <v>80</v>
      </c>
      <c r="H88" s="183" t="s">
        <v>63</v>
      </c>
      <c r="I88" s="177"/>
    </row>
    <row r="89" spans="2:10" ht="15.75" x14ac:dyDescent="0.25">
      <c r="B89" s="177"/>
      <c r="C89" s="177"/>
      <c r="D89" s="150">
        <f>D88+D4</f>
        <v>55</v>
      </c>
      <c r="E89" s="79" t="s">
        <v>88</v>
      </c>
      <c r="F89" s="180" t="s">
        <v>80</v>
      </c>
      <c r="G89" s="180"/>
      <c r="H89" s="183" t="s">
        <v>63</v>
      </c>
      <c r="I89" s="177"/>
    </row>
    <row r="90" spans="2:10" ht="15.75" x14ac:dyDescent="0.25">
      <c r="B90" s="177"/>
      <c r="C90" s="177"/>
      <c r="D90" s="150">
        <f>D89+D4</f>
        <v>62</v>
      </c>
      <c r="E90" s="79"/>
      <c r="F90" s="180"/>
      <c r="G90" s="180"/>
      <c r="H90" s="183" t="s">
        <v>63</v>
      </c>
      <c r="I90" s="177"/>
    </row>
    <row r="91" spans="2:10" ht="15.75" x14ac:dyDescent="0.25">
      <c r="B91" s="177"/>
      <c r="C91" s="177"/>
      <c r="D91" s="150">
        <f>D90+D4</f>
        <v>69</v>
      </c>
      <c r="E91" s="79"/>
      <c r="F91" s="180"/>
      <c r="G91" s="180"/>
      <c r="H91" s="183" t="s">
        <v>63</v>
      </c>
      <c r="I91" s="177"/>
    </row>
    <row r="92" spans="2:10" ht="15.75" x14ac:dyDescent="0.25">
      <c r="B92" s="177"/>
      <c r="C92" s="177"/>
      <c r="D92" s="177"/>
      <c r="E92" s="177"/>
      <c r="F92" s="31"/>
      <c r="G92" s="31"/>
      <c r="H92" s="183"/>
      <c r="I92" s="177"/>
    </row>
    <row r="93" spans="2:10" ht="15.75" x14ac:dyDescent="0.25">
      <c r="B93" s="177"/>
      <c r="C93" s="177"/>
      <c r="D93" s="150">
        <v>7</v>
      </c>
      <c r="E93" s="150" t="str">
        <f>C13</f>
        <v>ÚO Tábor</v>
      </c>
      <c r="F93" s="31"/>
      <c r="G93" s="31"/>
      <c r="H93" s="183"/>
      <c r="I93" s="177"/>
      <c r="J93" s="148"/>
    </row>
    <row r="94" spans="2:10" ht="15.75" x14ac:dyDescent="0.25">
      <c r="B94" s="177"/>
      <c r="C94" s="177"/>
      <c r="D94" s="150" t="s">
        <v>38</v>
      </c>
      <c r="E94" s="150" t="s">
        <v>0</v>
      </c>
      <c r="F94" s="180" t="s">
        <v>51</v>
      </c>
      <c r="G94" s="180" t="s">
        <v>11</v>
      </c>
      <c r="H94" s="183"/>
      <c r="I94" s="177"/>
      <c r="J94" s="148"/>
    </row>
    <row r="95" spans="2:10" ht="15.75" x14ac:dyDescent="0.25">
      <c r="B95" s="177"/>
      <c r="C95" s="177"/>
      <c r="D95" s="150">
        <f>D93</f>
        <v>7</v>
      </c>
      <c r="E95" s="82" t="s">
        <v>89</v>
      </c>
      <c r="F95" s="180" t="s">
        <v>80</v>
      </c>
      <c r="G95" s="180" t="s">
        <v>80</v>
      </c>
      <c r="H95" s="183" t="s">
        <v>63</v>
      </c>
      <c r="I95" s="177"/>
    </row>
    <row r="96" spans="2:10" ht="15.75" x14ac:dyDescent="0.25">
      <c r="B96" s="177"/>
      <c r="C96" s="177"/>
      <c r="D96" s="150">
        <f>D95+D4</f>
        <v>14</v>
      </c>
      <c r="E96" s="82" t="s">
        <v>52</v>
      </c>
      <c r="F96" s="180" t="s">
        <v>80</v>
      </c>
      <c r="G96" s="180" t="s">
        <v>80</v>
      </c>
      <c r="H96" s="183" t="s">
        <v>63</v>
      </c>
      <c r="I96" s="177"/>
    </row>
    <row r="97" spans="2:9" ht="15.75" x14ac:dyDescent="0.25">
      <c r="B97" s="177"/>
      <c r="C97" s="177"/>
      <c r="D97" s="150">
        <f>D96+D4</f>
        <v>21</v>
      </c>
      <c r="E97" s="82" t="s">
        <v>54</v>
      </c>
      <c r="F97" s="180" t="s">
        <v>80</v>
      </c>
      <c r="G97" s="180" t="s">
        <v>80</v>
      </c>
      <c r="H97" s="183" t="s">
        <v>63</v>
      </c>
      <c r="I97" s="177"/>
    </row>
    <row r="98" spans="2:9" ht="15.75" x14ac:dyDescent="0.25">
      <c r="B98" s="177"/>
      <c r="C98" s="177"/>
      <c r="D98" s="150">
        <f>D97+D4</f>
        <v>28</v>
      </c>
      <c r="E98" s="82" t="s">
        <v>120</v>
      </c>
      <c r="F98" s="180" t="s">
        <v>80</v>
      </c>
      <c r="G98" s="180" t="s">
        <v>80</v>
      </c>
      <c r="H98" s="183" t="s">
        <v>63</v>
      </c>
      <c r="I98" s="177"/>
    </row>
    <row r="99" spans="2:9" ht="15.75" x14ac:dyDescent="0.25">
      <c r="B99" s="177"/>
      <c r="C99" s="177"/>
      <c r="D99" s="150">
        <f>D98+D4</f>
        <v>35</v>
      </c>
      <c r="E99" s="82" t="s">
        <v>53</v>
      </c>
      <c r="F99" s="180" t="s">
        <v>80</v>
      </c>
      <c r="G99" s="180" t="s">
        <v>80</v>
      </c>
      <c r="H99" s="183" t="s">
        <v>63</v>
      </c>
      <c r="I99" s="177"/>
    </row>
    <row r="100" spans="2:9" ht="15.75" x14ac:dyDescent="0.25">
      <c r="B100" s="177"/>
      <c r="C100" s="177"/>
      <c r="D100" s="150">
        <f>D99+D4</f>
        <v>42</v>
      </c>
      <c r="E100" s="82" t="s">
        <v>90</v>
      </c>
      <c r="F100" s="180" t="s">
        <v>80</v>
      </c>
      <c r="G100" s="180" t="s">
        <v>80</v>
      </c>
      <c r="H100" s="183" t="s">
        <v>63</v>
      </c>
      <c r="I100" s="177"/>
    </row>
    <row r="101" spans="2:9" ht="15.75" x14ac:dyDescent="0.25">
      <c r="B101" s="177"/>
      <c r="C101" s="177"/>
      <c r="D101" s="150">
        <f>D100+D4</f>
        <v>49</v>
      </c>
      <c r="E101" s="82" t="s">
        <v>85</v>
      </c>
      <c r="F101" s="180" t="s">
        <v>80</v>
      </c>
      <c r="G101" s="180" t="s">
        <v>80</v>
      </c>
      <c r="H101" s="183" t="s">
        <v>63</v>
      </c>
      <c r="I101" s="177"/>
    </row>
    <row r="102" spans="2:9" ht="15.75" x14ac:dyDescent="0.25">
      <c r="B102" s="177"/>
      <c r="C102" s="177"/>
      <c r="D102" s="150">
        <f>D101+D4</f>
        <v>56</v>
      </c>
      <c r="E102" s="79" t="s">
        <v>93</v>
      </c>
      <c r="F102" s="180" t="s">
        <v>80</v>
      </c>
      <c r="G102" s="180" t="s">
        <v>80</v>
      </c>
      <c r="H102" s="183" t="s">
        <v>63</v>
      </c>
      <c r="I102" s="177"/>
    </row>
    <row r="103" spans="2:9" ht="15.75" x14ac:dyDescent="0.25">
      <c r="B103" s="177"/>
      <c r="C103" s="177"/>
      <c r="D103" s="150">
        <f>D102+D4</f>
        <v>63</v>
      </c>
      <c r="E103" s="79" t="s">
        <v>55</v>
      </c>
      <c r="F103" s="180"/>
      <c r="G103" s="180"/>
      <c r="H103" s="183" t="s">
        <v>63</v>
      </c>
      <c r="I103" s="177"/>
    </row>
    <row r="104" spans="2:9" ht="15.75" x14ac:dyDescent="0.25">
      <c r="B104" s="177"/>
      <c r="C104" s="177"/>
      <c r="D104" s="150">
        <f>D103+D4</f>
        <v>70</v>
      </c>
      <c r="E104" s="79"/>
      <c r="F104" s="180"/>
      <c r="G104" s="180"/>
      <c r="H104" s="183" t="s">
        <v>63</v>
      </c>
      <c r="I104" s="177"/>
    </row>
    <row r="105" spans="2:9" ht="15.75" x14ac:dyDescent="0.25">
      <c r="B105" s="177"/>
      <c r="C105" s="177"/>
      <c r="D105" s="177"/>
      <c r="E105" s="177"/>
      <c r="F105" s="31"/>
      <c r="G105" s="31"/>
      <c r="H105" s="177"/>
      <c r="I105" s="177"/>
    </row>
    <row r="106" spans="2:9" ht="15.75" x14ac:dyDescent="0.2">
      <c r="D106" s="144"/>
      <c r="E106" s="144"/>
    </row>
    <row r="107" spans="2:9" ht="15.75" x14ac:dyDescent="0.2">
      <c r="D107" s="144"/>
      <c r="E107" s="144"/>
    </row>
    <row r="108" spans="2:9" ht="15.75" x14ac:dyDescent="0.25">
      <c r="D108" s="144"/>
      <c r="E108" s="145"/>
    </row>
    <row r="109" spans="2:9" ht="15.75" x14ac:dyDescent="0.25">
      <c r="D109" s="144"/>
      <c r="E109" s="145"/>
    </row>
    <row r="110" spans="2:9" ht="15.75" x14ac:dyDescent="0.25">
      <c r="D110" s="144"/>
      <c r="E110" s="145"/>
    </row>
    <row r="111" spans="2:9" ht="15.75" x14ac:dyDescent="0.25">
      <c r="D111" s="144"/>
      <c r="E111" s="145"/>
    </row>
    <row r="112" spans="2:9" ht="15.75" x14ac:dyDescent="0.25">
      <c r="D112" s="144"/>
      <c r="E112" s="145"/>
    </row>
    <row r="113" spans="4:5" ht="15.75" x14ac:dyDescent="0.25">
      <c r="D113" s="144"/>
      <c r="E113" s="145"/>
    </row>
    <row r="114" spans="4:5" ht="15.75" x14ac:dyDescent="0.25">
      <c r="D114" s="144"/>
      <c r="E114" s="145"/>
    </row>
    <row r="115" spans="4:5" ht="15.75" x14ac:dyDescent="0.25">
      <c r="D115" s="144"/>
      <c r="E115" s="145"/>
    </row>
    <row r="116" spans="4:5" ht="15.75" x14ac:dyDescent="0.25">
      <c r="D116" s="144"/>
      <c r="E116" s="145"/>
    </row>
    <row r="117" spans="4:5" ht="15.75" x14ac:dyDescent="0.25">
      <c r="D117" s="144"/>
      <c r="E117" s="145"/>
    </row>
    <row r="118" spans="4:5" x14ac:dyDescent="0.2">
      <c r="D118" s="83"/>
      <c r="E118" s="83"/>
    </row>
    <row r="119" spans="4:5" ht="15.75" x14ac:dyDescent="0.2">
      <c r="D119" s="144"/>
      <c r="E119" s="144"/>
    </row>
    <row r="120" spans="4:5" ht="15.75" x14ac:dyDescent="0.2">
      <c r="D120" s="144"/>
      <c r="E120" s="144"/>
    </row>
    <row r="121" spans="4:5" ht="15.75" x14ac:dyDescent="0.25">
      <c r="D121" s="144"/>
      <c r="E121" s="145"/>
    </row>
    <row r="122" spans="4:5" ht="15.75" x14ac:dyDescent="0.25">
      <c r="D122" s="144"/>
      <c r="E122" s="145"/>
    </row>
    <row r="123" spans="4:5" ht="15.75" x14ac:dyDescent="0.25">
      <c r="D123" s="144"/>
      <c r="E123" s="145"/>
    </row>
    <row r="124" spans="4:5" ht="15.75" x14ac:dyDescent="0.25">
      <c r="D124" s="144"/>
      <c r="E124" s="145"/>
    </row>
    <row r="125" spans="4:5" ht="15.75" x14ac:dyDescent="0.25">
      <c r="D125" s="144"/>
      <c r="E125" s="145"/>
    </row>
    <row r="126" spans="4:5" ht="15.75" x14ac:dyDescent="0.25">
      <c r="D126" s="144"/>
      <c r="E126" s="145"/>
    </row>
    <row r="127" spans="4:5" ht="15.75" x14ac:dyDescent="0.25">
      <c r="D127" s="144"/>
      <c r="E127" s="145"/>
    </row>
    <row r="128" spans="4:5" ht="15.75" x14ac:dyDescent="0.25">
      <c r="D128" s="144"/>
      <c r="E128" s="145"/>
    </row>
    <row r="129" spans="4:5" ht="15.75" x14ac:dyDescent="0.25">
      <c r="D129" s="144"/>
      <c r="E129" s="145"/>
    </row>
    <row r="130" spans="4:5" ht="15.75" x14ac:dyDescent="0.25">
      <c r="D130" s="144"/>
      <c r="E130" s="145"/>
    </row>
    <row r="131" spans="4:5" x14ac:dyDescent="0.2">
      <c r="D131" s="83"/>
      <c r="E131" s="83"/>
    </row>
    <row r="132" spans="4:5" ht="15.75" x14ac:dyDescent="0.2">
      <c r="D132" s="144"/>
      <c r="E132" s="144"/>
    </row>
    <row r="133" spans="4:5" ht="15.75" x14ac:dyDescent="0.2">
      <c r="D133" s="144"/>
      <c r="E133" s="144"/>
    </row>
    <row r="134" spans="4:5" ht="15.75" x14ac:dyDescent="0.25">
      <c r="D134" s="144"/>
      <c r="E134" s="145"/>
    </row>
    <row r="135" spans="4:5" ht="15.75" x14ac:dyDescent="0.25">
      <c r="D135" s="144"/>
      <c r="E135" s="145"/>
    </row>
    <row r="136" spans="4:5" ht="15.75" x14ac:dyDescent="0.25">
      <c r="D136" s="144"/>
      <c r="E136" s="145"/>
    </row>
    <row r="137" spans="4:5" ht="15.75" x14ac:dyDescent="0.25">
      <c r="D137" s="144"/>
      <c r="E137" s="145"/>
    </row>
    <row r="138" spans="4:5" ht="15.75" x14ac:dyDescent="0.25">
      <c r="D138" s="144"/>
      <c r="E138" s="145"/>
    </row>
    <row r="139" spans="4:5" ht="15.75" x14ac:dyDescent="0.25">
      <c r="D139" s="144"/>
      <c r="E139" s="145"/>
    </row>
    <row r="140" spans="4:5" ht="15.75" x14ac:dyDescent="0.25">
      <c r="D140" s="144"/>
      <c r="E140" s="145"/>
    </row>
    <row r="141" spans="4:5" ht="15.75" x14ac:dyDescent="0.25">
      <c r="D141" s="144"/>
      <c r="E141" s="145"/>
    </row>
    <row r="142" spans="4:5" ht="15.75" x14ac:dyDescent="0.25">
      <c r="D142" s="144"/>
      <c r="E142" s="145"/>
    </row>
    <row r="143" spans="4:5" ht="15.75" x14ac:dyDescent="0.25">
      <c r="D143" s="144"/>
      <c r="E143" s="145"/>
    </row>
  </sheetData>
  <mergeCells count="2">
    <mergeCell ref="B6:C6"/>
    <mergeCell ref="I68:I69"/>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7"/>
  <sheetViews>
    <sheetView view="pageBreakPreview" topLeftCell="A32" zoomScaleNormal="100" zoomScaleSheetLayoutView="100" workbookViewId="0">
      <selection activeCell="A42" sqref="A42:E76"/>
    </sheetView>
  </sheetViews>
  <sheetFormatPr defaultRowHeight="15.75" x14ac:dyDescent="0.25"/>
  <cols>
    <col min="1" max="1" width="10" style="31" customWidth="1"/>
    <col min="2" max="2" width="7.85546875" style="23" customWidth="1"/>
    <col min="3" max="3" width="6" style="23" customWidth="1"/>
    <col min="4" max="4" width="26.85546875" style="23" customWidth="1"/>
    <col min="5" max="5" width="25.7109375" style="78" customWidth="1"/>
    <col min="6" max="8" width="9.140625" style="31"/>
    <col min="9" max="9" width="20.5703125" style="31" customWidth="1"/>
    <col min="10" max="16384" width="9.140625" style="31"/>
  </cols>
  <sheetData>
    <row r="1" spans="1:10" ht="16.5" customHeight="1" x14ac:dyDescent="0.2">
      <c r="A1" s="294" t="s">
        <v>15</v>
      </c>
      <c r="B1" s="308"/>
      <c r="C1" s="308"/>
      <c r="D1" s="308"/>
      <c r="E1" s="309"/>
      <c r="F1" s="294" t="s">
        <v>19</v>
      </c>
      <c r="G1" s="308"/>
      <c r="H1" s="308"/>
      <c r="I1" s="308"/>
      <c r="J1" s="309"/>
    </row>
    <row r="2" spans="1:10" ht="16.5" customHeight="1" thickBot="1" x14ac:dyDescent="0.25">
      <c r="A2" s="310"/>
      <c r="B2" s="311"/>
      <c r="C2" s="311"/>
      <c r="D2" s="311"/>
      <c r="E2" s="312"/>
      <c r="F2" s="310"/>
      <c r="G2" s="311"/>
      <c r="H2" s="311"/>
      <c r="I2" s="311"/>
      <c r="J2" s="312"/>
    </row>
    <row r="3" spans="1:10" ht="48" customHeight="1" thickBot="1" x14ac:dyDescent="0.25">
      <c r="A3" s="127" t="s">
        <v>14</v>
      </c>
      <c r="B3" s="132" t="s">
        <v>13</v>
      </c>
      <c r="C3" s="134" t="s">
        <v>10</v>
      </c>
      <c r="D3" s="134" t="s">
        <v>0</v>
      </c>
      <c r="E3" s="253" t="s">
        <v>2</v>
      </c>
      <c r="F3" s="28" t="s">
        <v>14</v>
      </c>
      <c r="G3" s="29" t="s">
        <v>13</v>
      </c>
      <c r="H3" s="30" t="s">
        <v>10</v>
      </c>
      <c r="I3" s="30" t="s">
        <v>2</v>
      </c>
      <c r="J3" s="30" t="s">
        <v>20</v>
      </c>
    </row>
    <row r="4" spans="1:10" ht="16.5" customHeight="1" x14ac:dyDescent="0.25">
      <c r="A4" s="305">
        <v>1</v>
      </c>
      <c r="B4" s="69">
        <v>1</v>
      </c>
      <c r="C4" s="69">
        <v>1</v>
      </c>
      <c r="D4" s="151" t="str">
        <f>IF(přihlášky!$F$17="X",přihlášky!$E$17,přihlášky!H17)</f>
        <v>Krygar Josef</v>
      </c>
      <c r="E4" s="101" t="str">
        <f>přihlášky!C7</f>
        <v>ÚO České Budějovice</v>
      </c>
      <c r="F4" s="313">
        <v>1</v>
      </c>
      <c r="G4" s="17">
        <v>1</v>
      </c>
      <c r="H4" s="17">
        <v>1</v>
      </c>
      <c r="I4" s="123" t="str">
        <f>přihlášky!C7</f>
        <v>ÚO České Budějovice</v>
      </c>
      <c r="J4" s="24"/>
    </row>
    <row r="5" spans="1:10" ht="16.5" customHeight="1" thickBot="1" x14ac:dyDescent="0.3">
      <c r="A5" s="306"/>
      <c r="B5" s="70">
        <v>2</v>
      </c>
      <c r="C5" s="70">
        <v>2</v>
      </c>
      <c r="D5" s="152" t="str">
        <f>IF(přihlášky!$F$30="X",přihlášky!$E$30,přihlášky!$H$30)</f>
        <v>Šmíd Stanislav</v>
      </c>
      <c r="E5" s="102" t="str">
        <f>přihlášky!C8</f>
        <v>ÚO Jindřichův Hradec</v>
      </c>
      <c r="F5" s="314"/>
      <c r="G5" s="19">
        <v>2</v>
      </c>
      <c r="H5" s="19">
        <v>2</v>
      </c>
      <c r="I5" s="247" t="str">
        <f>přihlášky!C8</f>
        <v>ÚO Jindřichův Hradec</v>
      </c>
      <c r="J5" s="27"/>
    </row>
    <row r="6" spans="1:10" ht="16.5" customHeight="1" x14ac:dyDescent="0.25">
      <c r="A6" s="305">
        <v>2</v>
      </c>
      <c r="B6" s="69">
        <v>1</v>
      </c>
      <c r="C6" s="69">
        <v>3</v>
      </c>
      <c r="D6" s="151" t="str">
        <f>IF(přihlášky!$F$43="X",přihlášky!$E$43,přihlášky!$H$43)</f>
        <v>Šťastný Ladislav</v>
      </c>
      <c r="E6" s="101" t="str">
        <f>přihlášky!C9</f>
        <v>ÚO Písek</v>
      </c>
      <c r="F6" s="315">
        <f>1+F4</f>
        <v>2</v>
      </c>
      <c r="G6" s="245">
        <v>1</v>
      </c>
      <c r="H6" s="245">
        <v>3</v>
      </c>
      <c r="I6" s="125" t="str">
        <f>přihlášky!C9</f>
        <v>ÚO Písek</v>
      </c>
      <c r="J6" s="246"/>
    </row>
    <row r="7" spans="1:10" ht="16.5" customHeight="1" thickBot="1" x14ac:dyDescent="0.3">
      <c r="A7" s="306"/>
      <c r="B7" s="70">
        <v>2</v>
      </c>
      <c r="C7" s="70">
        <v>4</v>
      </c>
      <c r="D7" s="152" t="str">
        <f>IF(přihlášky!$F$56="X",přihlášky!$E$56,přihlášky!$H$56)</f>
        <v>Wirth Aleš</v>
      </c>
      <c r="E7" s="102" t="str">
        <f>přihlášky!C10</f>
        <v>ÚO Český Krumlov</v>
      </c>
      <c r="F7" s="316"/>
      <c r="G7" s="248">
        <v>2</v>
      </c>
      <c r="H7" s="248">
        <v>4</v>
      </c>
      <c r="I7" s="249" t="str">
        <f>přihlášky!C10</f>
        <v>ÚO Český Krumlov</v>
      </c>
      <c r="J7" s="250"/>
    </row>
    <row r="8" spans="1:10" ht="16.5" customHeight="1" x14ac:dyDescent="0.25">
      <c r="A8" s="305">
        <v>3</v>
      </c>
      <c r="B8" s="69">
        <v>1</v>
      </c>
      <c r="C8" s="69">
        <v>5</v>
      </c>
      <c r="D8" s="151" t="str">
        <f>IF(přihlášky!$F$69="X",přihlášky!$E$69,přihlášky!$H$69)</f>
        <v>Cais Martin</v>
      </c>
      <c r="E8" s="101" t="str">
        <f>přihlášky!C11</f>
        <v>ÚO Prachatice</v>
      </c>
      <c r="F8" s="313">
        <f>1+F6</f>
        <v>3</v>
      </c>
      <c r="G8" s="17">
        <v>1</v>
      </c>
      <c r="H8" s="17">
        <v>5</v>
      </c>
      <c r="I8" s="251" t="str">
        <f>přihlášky!C11</f>
        <v>ÚO Prachatice</v>
      </c>
      <c r="J8" s="24"/>
    </row>
    <row r="9" spans="1:10" ht="16.5" customHeight="1" thickBot="1" x14ac:dyDescent="0.3">
      <c r="A9" s="306"/>
      <c r="B9" s="70">
        <v>2</v>
      </c>
      <c r="C9" s="70">
        <v>6</v>
      </c>
      <c r="D9" s="152" t="str">
        <f>IF(přihlášky!$F$82="X",přihlášky!$E$82,přihlášky!$H$82)</f>
        <v>Vaňač Aleš</v>
      </c>
      <c r="E9" s="102" t="str">
        <f>přihlášky!C12</f>
        <v>ÚO Strakonice</v>
      </c>
      <c r="F9" s="314"/>
      <c r="G9" s="19">
        <v>2</v>
      </c>
      <c r="H9" s="19">
        <v>6</v>
      </c>
      <c r="I9" s="247" t="str">
        <f>přihlášky!C12</f>
        <v>ÚO Strakonice</v>
      </c>
      <c r="J9" s="27"/>
    </row>
    <row r="10" spans="1:10" ht="16.5" customHeight="1" x14ac:dyDescent="0.25">
      <c r="A10" s="305">
        <v>4</v>
      </c>
      <c r="B10" s="69">
        <v>1</v>
      </c>
      <c r="C10" s="69">
        <v>7</v>
      </c>
      <c r="D10" s="151" t="str">
        <f>IF(přihlášky!$F$95="X",přihlášky!$E$95,přihlášky!$H$95)</f>
        <v>Janovský Martin</v>
      </c>
      <c r="E10" s="101" t="str">
        <f>přihlášky!C13</f>
        <v>ÚO Tábor</v>
      </c>
      <c r="F10" s="315">
        <f>1+F8</f>
        <v>4</v>
      </c>
      <c r="G10" s="245">
        <v>1</v>
      </c>
      <c r="H10" s="245">
        <v>7</v>
      </c>
      <c r="I10" s="125" t="str">
        <f>přihlášky!C13</f>
        <v>ÚO Tábor</v>
      </c>
      <c r="J10" s="246"/>
    </row>
    <row r="11" spans="1:10" ht="16.5" customHeight="1" thickBot="1" x14ac:dyDescent="0.3">
      <c r="A11" s="306"/>
      <c r="B11" s="70">
        <v>2</v>
      </c>
      <c r="C11" s="70">
        <v>8</v>
      </c>
      <c r="D11" s="152" t="str">
        <f>IF(přihlášky!$F$18="X",přihlášky!$E$18,přihlášky!H18)</f>
        <v>Severa Marek</v>
      </c>
      <c r="E11" s="102" t="str">
        <f>přihlášky!C7</f>
        <v>ÚO České Budějovice</v>
      </c>
      <c r="F11" s="314"/>
      <c r="G11" s="19">
        <v>2</v>
      </c>
      <c r="H11" s="19">
        <v>8</v>
      </c>
      <c r="I11" s="26"/>
      <c r="J11" s="27"/>
    </row>
    <row r="12" spans="1:10" ht="16.5" customHeight="1" thickBot="1" x14ac:dyDescent="0.25">
      <c r="A12" s="305">
        <v>5</v>
      </c>
      <c r="B12" s="69">
        <v>1</v>
      </c>
      <c r="C12" s="69">
        <v>9</v>
      </c>
      <c r="D12" s="151" t="str">
        <f>IF(přihlášky!$F$31="X",přihlášky!$E$31,přihlášky!$H$31)</f>
        <v>Doktor Michal</v>
      </c>
      <c r="E12" s="101" t="str">
        <f>přihlášky!C8</f>
        <v>ÚO Jindřichův Hradec</v>
      </c>
    </row>
    <row r="13" spans="1:10" ht="16.5" customHeight="1" thickBot="1" x14ac:dyDescent="0.25">
      <c r="A13" s="306"/>
      <c r="B13" s="70">
        <v>2</v>
      </c>
      <c r="C13" s="70">
        <v>10</v>
      </c>
      <c r="D13" s="152" t="str">
        <f>IF(přihlášky!$F$44="X",přihlášky!$E$44,přihlášky!$H$44)</f>
        <v>Trantina Karel</v>
      </c>
      <c r="E13" s="102" t="str">
        <f>přihlášky!C9</f>
        <v>ÚO Písek</v>
      </c>
      <c r="F13" s="294" t="s">
        <v>21</v>
      </c>
      <c r="G13" s="308"/>
      <c r="H13" s="308"/>
      <c r="I13" s="308"/>
      <c r="J13" s="309"/>
    </row>
    <row r="14" spans="1:10" ht="16.5" customHeight="1" thickBot="1" x14ac:dyDescent="0.25">
      <c r="A14" s="305">
        <v>6</v>
      </c>
      <c r="B14" s="69">
        <v>1</v>
      </c>
      <c r="C14" s="69">
        <v>11</v>
      </c>
      <c r="D14" s="151" t="str">
        <f>IF(přihlášky!$F$57="X",přihlášky!$E$57,přihlášky!$H$57)</f>
        <v>Dvořák Jan</v>
      </c>
      <c r="E14" s="101" t="str">
        <f>přihlášky!C10</f>
        <v>ÚO Český Krumlov</v>
      </c>
      <c r="F14" s="310"/>
      <c r="G14" s="311"/>
      <c r="H14" s="311"/>
      <c r="I14" s="311"/>
      <c r="J14" s="312"/>
    </row>
    <row r="15" spans="1:10" ht="16.5" customHeight="1" thickBot="1" x14ac:dyDescent="0.25">
      <c r="A15" s="306"/>
      <c r="B15" s="70">
        <v>2</v>
      </c>
      <c r="C15" s="70">
        <v>12</v>
      </c>
      <c r="D15" s="152" t="str">
        <f>IF(přihlášky!$F$70="X",přihlášky!$E$70,přihlášky!$H$70)</f>
        <v>Šustr Jiří</v>
      </c>
      <c r="E15" s="102" t="str">
        <f>přihlášky!C11</f>
        <v>ÚO Prachatice</v>
      </c>
      <c r="F15" s="28" t="s">
        <v>14</v>
      </c>
      <c r="G15" s="29" t="s">
        <v>13</v>
      </c>
      <c r="H15" s="30" t="s">
        <v>10</v>
      </c>
      <c r="I15" s="30" t="s">
        <v>2</v>
      </c>
      <c r="J15" s="30" t="s">
        <v>20</v>
      </c>
    </row>
    <row r="16" spans="1:10" ht="16.5" customHeight="1" x14ac:dyDescent="0.2">
      <c r="A16" s="305">
        <v>7</v>
      </c>
      <c r="B16" s="69">
        <v>1</v>
      </c>
      <c r="C16" s="69">
        <v>13</v>
      </c>
      <c r="D16" s="151" t="str">
        <f>IF(přihlášky!$F$83="X",přihlášky!$E$83,přihlášky!$H$83)</f>
        <v>Muchl Vladimír</v>
      </c>
      <c r="E16" s="101" t="str">
        <f>přihlášky!C12</f>
        <v>ÚO Strakonice</v>
      </c>
      <c r="F16" s="313">
        <v>1</v>
      </c>
      <c r="G16" s="17">
        <v>2</v>
      </c>
      <c r="H16" s="17">
        <v>1</v>
      </c>
      <c r="I16" s="123" t="str">
        <f>přihlášky!C7</f>
        <v>ÚO České Budějovice</v>
      </c>
      <c r="J16" s="32"/>
    </row>
    <row r="17" spans="1:10" ht="16.5" customHeight="1" thickBot="1" x14ac:dyDescent="0.25">
      <c r="A17" s="306"/>
      <c r="B17" s="70">
        <v>2</v>
      </c>
      <c r="C17" s="70">
        <v>14</v>
      </c>
      <c r="D17" s="152" t="str">
        <f>IF(přihlášky!$F$96="X",přihlášky!$E$96,přihlášky!$H$96)</f>
        <v>Řezáč Milan</v>
      </c>
      <c r="E17" s="102" t="str">
        <f>přihlášky!C13</f>
        <v>ÚO Tábor</v>
      </c>
      <c r="F17" s="314"/>
      <c r="G17" s="19">
        <v>1</v>
      </c>
      <c r="H17" s="19">
        <v>2</v>
      </c>
      <c r="I17" s="247" t="str">
        <f>přihlášky!C8</f>
        <v>ÚO Jindřichův Hradec</v>
      </c>
      <c r="J17" s="35"/>
    </row>
    <row r="18" spans="1:10" ht="16.5" customHeight="1" x14ac:dyDescent="0.2">
      <c r="A18" s="305">
        <v>8</v>
      </c>
      <c r="B18" s="69">
        <v>1</v>
      </c>
      <c r="C18" s="69">
        <v>15</v>
      </c>
      <c r="D18" s="151" t="str">
        <f>IF(přihlášky!$F$19="X",přihlášky!$E$19,přihlášky!$H$19)</f>
        <v>Čada Milan</v>
      </c>
      <c r="E18" s="101" t="str">
        <f>přihlášky!C7</f>
        <v>ÚO České Budějovice</v>
      </c>
      <c r="F18" s="315">
        <f>1+F16</f>
        <v>2</v>
      </c>
      <c r="G18" s="245">
        <v>2</v>
      </c>
      <c r="H18" s="245">
        <v>3</v>
      </c>
      <c r="I18" s="125" t="str">
        <f>přihlášky!C9</f>
        <v>ÚO Písek</v>
      </c>
      <c r="J18" s="252"/>
    </row>
    <row r="19" spans="1:10" ht="16.5" customHeight="1" thickBot="1" x14ac:dyDescent="0.25">
      <c r="A19" s="306"/>
      <c r="B19" s="70">
        <v>2</v>
      </c>
      <c r="C19" s="70">
        <v>16</v>
      </c>
      <c r="D19" s="152" t="str">
        <f>IF(přihlášky!$F$32="X",přihlášky!$E$32,přihlášky!$H$32)</f>
        <v>Švehla Radim</v>
      </c>
      <c r="E19" s="102" t="str">
        <f>přihlášky!C8</f>
        <v>ÚO Jindřichův Hradec</v>
      </c>
      <c r="F19" s="316"/>
      <c r="G19" s="248">
        <v>1</v>
      </c>
      <c r="H19" s="248">
        <v>4</v>
      </c>
      <c r="I19" s="249" t="str">
        <f>přihlášky!C10</f>
        <v>ÚO Český Krumlov</v>
      </c>
      <c r="J19" s="232"/>
    </row>
    <row r="20" spans="1:10" ht="16.5" customHeight="1" x14ac:dyDescent="0.2">
      <c r="A20" s="305">
        <v>9</v>
      </c>
      <c r="B20" s="69">
        <v>1</v>
      </c>
      <c r="C20" s="69">
        <v>17</v>
      </c>
      <c r="D20" s="151" t="str">
        <f>IF(přihlášky!$F$45="X",přihlášky!$E$45,přihlášky!$H$45)</f>
        <v>Smrt Stanislav</v>
      </c>
      <c r="E20" s="101" t="str">
        <f>přihlášky!C9</f>
        <v>ÚO Písek</v>
      </c>
      <c r="F20" s="313">
        <f>1+F18</f>
        <v>3</v>
      </c>
      <c r="G20" s="17">
        <v>2</v>
      </c>
      <c r="H20" s="17">
        <v>5</v>
      </c>
      <c r="I20" s="251" t="str">
        <f>přihlášky!C11</f>
        <v>ÚO Prachatice</v>
      </c>
      <c r="J20" s="32"/>
    </row>
    <row r="21" spans="1:10" ht="16.5" customHeight="1" thickBot="1" x14ac:dyDescent="0.25">
      <c r="A21" s="306"/>
      <c r="B21" s="70">
        <v>2</v>
      </c>
      <c r="C21" s="70">
        <v>18</v>
      </c>
      <c r="D21" s="152" t="str">
        <f>IF(přihlášky!$F$58="X",přihlášky!$E$58,přihlášky!$H$58)</f>
        <v>Ottenschläger Václav</v>
      </c>
      <c r="E21" s="102" t="str">
        <f>přihlášky!C10</f>
        <v>ÚO Český Krumlov</v>
      </c>
      <c r="F21" s="314"/>
      <c r="G21" s="19">
        <v>1</v>
      </c>
      <c r="H21" s="19">
        <v>6</v>
      </c>
      <c r="I21" s="247" t="str">
        <f>přihlášky!C12</f>
        <v>ÚO Strakonice</v>
      </c>
      <c r="J21" s="35"/>
    </row>
    <row r="22" spans="1:10" ht="16.5" customHeight="1" x14ac:dyDescent="0.2">
      <c r="A22" s="305">
        <v>10</v>
      </c>
      <c r="B22" s="69">
        <v>1</v>
      </c>
      <c r="C22" s="69">
        <v>19</v>
      </c>
      <c r="D22" s="151" t="str">
        <f>IF(přihlášky!$F$71="X",přihlášky!$E$71,přihlášky!$H$71)</f>
        <v>Lenc Eduard</v>
      </c>
      <c r="E22" s="101" t="str">
        <f>přihlášky!C11</f>
        <v>ÚO Prachatice</v>
      </c>
      <c r="F22" s="315">
        <f>1+F20</f>
        <v>4</v>
      </c>
      <c r="G22" s="245">
        <v>2</v>
      </c>
      <c r="H22" s="245">
        <v>7</v>
      </c>
      <c r="I22" s="125" t="str">
        <f>přihlášky!C13</f>
        <v>ÚO Tábor</v>
      </c>
      <c r="J22" s="252"/>
    </row>
    <row r="23" spans="1:10" ht="16.5" customHeight="1" thickBot="1" x14ac:dyDescent="0.25">
      <c r="A23" s="306"/>
      <c r="B23" s="70">
        <v>2</v>
      </c>
      <c r="C23" s="70">
        <v>20</v>
      </c>
      <c r="D23" s="152" t="str">
        <f>IF(přihlášky!$F$84="X",přihlášky!$E$84,přihlášky!$H$84)</f>
        <v>Louda Petr</v>
      </c>
      <c r="E23" s="102" t="str">
        <f>přihlášky!C12</f>
        <v>ÚO Strakonice</v>
      </c>
      <c r="F23" s="314"/>
      <c r="G23" s="19">
        <v>1</v>
      </c>
      <c r="H23" s="19">
        <v>8</v>
      </c>
      <c r="I23" s="126"/>
      <c r="J23" s="35"/>
    </row>
    <row r="24" spans="1:10" ht="16.5" customHeight="1" x14ac:dyDescent="0.2">
      <c r="A24" s="305">
        <v>11</v>
      </c>
      <c r="B24" s="69">
        <v>1</v>
      </c>
      <c r="C24" s="69">
        <v>21</v>
      </c>
      <c r="D24" s="151" t="str">
        <f>IF(přihlášky!$F$97="X",přihlášky!$E$97,přihlášky!$H$97)</f>
        <v>Svatoň Petr</v>
      </c>
      <c r="E24" s="101" t="str">
        <f>přihlášky!C13</f>
        <v>ÚO Tábor</v>
      </c>
    </row>
    <row r="25" spans="1:10" ht="16.5" customHeight="1" thickBot="1" x14ac:dyDescent="0.25">
      <c r="A25" s="306"/>
      <c r="B25" s="70">
        <v>2</v>
      </c>
      <c r="C25" s="70">
        <v>22</v>
      </c>
      <c r="D25" s="152" t="str">
        <f>IF(přihlášky!$F$20="X",přihlášky!$E$20,přihlášky!$H$20)</f>
        <v>Měřička Michal</v>
      </c>
      <c r="E25" s="102" t="str">
        <f>přihlášky!C7</f>
        <v>ÚO České Budějovice</v>
      </c>
    </row>
    <row r="26" spans="1:10" ht="16.5" customHeight="1" x14ac:dyDescent="0.2">
      <c r="A26" s="305">
        <v>12</v>
      </c>
      <c r="B26" s="69">
        <v>1</v>
      </c>
      <c r="C26" s="69">
        <v>23</v>
      </c>
      <c r="D26" s="151" t="str">
        <f>IF(přihlášky!$F$33="X",přihlášky!$E$33,přihlášky!$H$33)</f>
        <v>Janů Pavel</v>
      </c>
      <c r="E26" s="101" t="str">
        <f>přihlášky!C8</f>
        <v>ÚO Jindřichův Hradec</v>
      </c>
    </row>
    <row r="27" spans="1:10" ht="16.5" customHeight="1" thickBot="1" x14ac:dyDescent="0.25">
      <c r="A27" s="306"/>
      <c r="B27" s="70">
        <v>2</v>
      </c>
      <c r="C27" s="70">
        <v>24</v>
      </c>
      <c r="D27" s="152" t="str">
        <f>IF(přihlášky!$F$46="X",přihlášky!$E$46,přihlášky!$H$46)</f>
        <v>Kalous Petr</v>
      </c>
      <c r="E27" s="102" t="str">
        <f>přihlášky!C9</f>
        <v>ÚO Písek</v>
      </c>
    </row>
    <row r="28" spans="1:10" ht="16.5" customHeight="1" x14ac:dyDescent="0.2">
      <c r="A28" s="305">
        <v>13</v>
      </c>
      <c r="B28" s="69">
        <v>1</v>
      </c>
      <c r="C28" s="69">
        <v>25</v>
      </c>
      <c r="D28" s="151" t="str">
        <f>IF(přihlášky!$F$59="X",přihlášky!$E$59,přihlášky!$H$59)</f>
        <v>Hüttner Milan</v>
      </c>
      <c r="E28" s="101" t="str">
        <f>přihlášky!C10</f>
        <v>ÚO Český Krumlov</v>
      </c>
    </row>
    <row r="29" spans="1:10" ht="16.5" customHeight="1" thickBot="1" x14ac:dyDescent="0.25">
      <c r="A29" s="306"/>
      <c r="B29" s="70">
        <v>2</v>
      </c>
      <c r="C29" s="70">
        <v>26</v>
      </c>
      <c r="D29" s="152" t="str">
        <f>IF(přihlášky!$F$72="X",přihlášky!$E$72,přihlášky!$H$72)</f>
        <v>Rosa Petr</v>
      </c>
      <c r="E29" s="102" t="str">
        <f>přihlášky!C11</f>
        <v>ÚO Prachatice</v>
      </c>
    </row>
    <row r="30" spans="1:10" ht="16.5" customHeight="1" x14ac:dyDescent="0.2">
      <c r="A30" s="305">
        <v>14</v>
      </c>
      <c r="B30" s="69">
        <v>1</v>
      </c>
      <c r="C30" s="69">
        <v>27</v>
      </c>
      <c r="D30" s="151" t="str">
        <f>IF(přihlášky!$F$85="X",přihlášky!$E$85,přihlášky!$H$85)</f>
        <v>Pěnča Ivan</v>
      </c>
      <c r="E30" s="101" t="str">
        <f>přihlášky!C12</f>
        <v>ÚO Strakonice</v>
      </c>
    </row>
    <row r="31" spans="1:10" ht="16.5" customHeight="1" thickBot="1" x14ac:dyDescent="0.25">
      <c r="A31" s="306"/>
      <c r="B31" s="70">
        <v>2</v>
      </c>
      <c r="C31" s="70">
        <v>28</v>
      </c>
      <c r="D31" s="152" t="str">
        <f>IF(přihlášky!$F$98="X",přihlášky!$E$98,přihlášky!$H$98)</f>
        <v>Brožek Josef</v>
      </c>
      <c r="E31" s="102" t="str">
        <f>přihlášky!C13</f>
        <v>ÚO Tábor</v>
      </c>
    </row>
    <row r="32" spans="1:10" ht="16.5" customHeight="1" x14ac:dyDescent="0.2">
      <c r="A32" s="305">
        <v>15</v>
      </c>
      <c r="B32" s="69">
        <v>1</v>
      </c>
      <c r="C32" s="69">
        <v>29</v>
      </c>
      <c r="D32" s="151" t="str">
        <f>IF(přihlášky!$F$21="X",přihlášky!$E$21,přihlášky!$H$21)</f>
        <v>Ježek Jan</v>
      </c>
      <c r="E32" s="101" t="str">
        <f>přihlášky!C7</f>
        <v>ÚO České Budějovice</v>
      </c>
    </row>
    <row r="33" spans="1:10" ht="16.5" customHeight="1" thickBot="1" x14ac:dyDescent="0.25">
      <c r="A33" s="306"/>
      <c r="B33" s="70">
        <v>2</v>
      </c>
      <c r="C33" s="70">
        <v>30</v>
      </c>
      <c r="D33" s="152" t="str">
        <f>IF(přihlášky!$F$34="X",přihlášky!$E$34,přihlášky!$H$34)</f>
        <v>Šenkýř Marek</v>
      </c>
      <c r="E33" s="102" t="str">
        <f>přihlášky!C8</f>
        <v>ÚO Jindřichův Hradec</v>
      </c>
    </row>
    <row r="34" spans="1:10" ht="16.5" customHeight="1" x14ac:dyDescent="0.2">
      <c r="A34" s="305">
        <v>16</v>
      </c>
      <c r="B34" s="69">
        <v>1</v>
      </c>
      <c r="C34" s="69">
        <v>31</v>
      </c>
      <c r="D34" s="151" t="str">
        <f>IF(přihlášky!$F$47="X",přihlášky!$E$47,přihlášky!$H$47)</f>
        <v>Kašpar Michal</v>
      </c>
      <c r="E34" s="101" t="str">
        <f>přihlášky!C9</f>
        <v>ÚO Písek</v>
      </c>
    </row>
    <row r="35" spans="1:10" ht="16.5" customHeight="1" thickBot="1" x14ac:dyDescent="0.25">
      <c r="A35" s="306"/>
      <c r="B35" s="70">
        <v>2</v>
      </c>
      <c r="C35" s="70">
        <v>32</v>
      </c>
      <c r="D35" s="152" t="str">
        <f>IF(přihlášky!$F$60="X",přihlášky!$E$60,přihlášky!$H$60)</f>
        <v>Klein Adolf</v>
      </c>
      <c r="E35" s="102" t="str">
        <f>přihlášky!C10</f>
        <v>ÚO Český Krumlov</v>
      </c>
    </row>
    <row r="36" spans="1:10" ht="16.5" customHeight="1" x14ac:dyDescent="0.2">
      <c r="A36" s="305">
        <v>17</v>
      </c>
      <c r="B36" s="69">
        <v>1</v>
      </c>
      <c r="C36" s="69">
        <v>33</v>
      </c>
      <c r="D36" s="151" t="str">
        <f>IF(přihlášky!$F$73="X",přihlášky!$E$73,přihlášky!$H$73)</f>
        <v>Jiráň Marek</v>
      </c>
      <c r="E36" s="101" t="str">
        <f>přihlášky!C11</f>
        <v>ÚO Prachatice</v>
      </c>
    </row>
    <row r="37" spans="1:10" ht="16.5" customHeight="1" thickBot="1" x14ac:dyDescent="0.25">
      <c r="A37" s="306"/>
      <c r="B37" s="70">
        <v>2</v>
      </c>
      <c r="C37" s="70">
        <v>34</v>
      </c>
      <c r="D37" s="152" t="str">
        <f>IF(přihlášky!$F$86="X",přihlášky!$E$86,přihlášky!$H$86)</f>
        <v>Kreuz Jakub</v>
      </c>
      <c r="E37" s="102" t="str">
        <f>přihlášky!C12</f>
        <v>ÚO Strakonice</v>
      </c>
    </row>
    <row r="38" spans="1:10" ht="16.5" customHeight="1" x14ac:dyDescent="0.2">
      <c r="A38" s="305">
        <v>18</v>
      </c>
      <c r="B38" s="69">
        <v>1</v>
      </c>
      <c r="C38" s="69">
        <v>35</v>
      </c>
      <c r="D38" s="151" t="str">
        <f>IF(přihlášky!$F$99="X",přihlášky!$E$99,přihlášky!$H$99)</f>
        <v>Dvořák Václav</v>
      </c>
      <c r="E38" s="101" t="str">
        <f>přihlášky!C13</f>
        <v>ÚO Tábor</v>
      </c>
    </row>
    <row r="39" spans="1:10" ht="16.5" customHeight="1" thickBot="1" x14ac:dyDescent="0.25">
      <c r="A39" s="306"/>
      <c r="B39" s="70">
        <v>2</v>
      </c>
      <c r="C39" s="70">
        <v>36</v>
      </c>
      <c r="D39" s="152" t="str">
        <f>IF(přihlášky!$F$22="X",přihlášky!$E$22,přihlášky!$H$22)</f>
        <v>Hájek David</v>
      </c>
      <c r="E39" s="102" t="str">
        <f>přihlášky!C7</f>
        <v>ÚO České Budějovice</v>
      </c>
    </row>
    <row r="40" spans="1:10" ht="16.5" customHeight="1" x14ac:dyDescent="0.2">
      <c r="A40" s="294" t="s">
        <v>15</v>
      </c>
      <c r="B40" s="308"/>
      <c r="C40" s="308"/>
      <c r="D40" s="308"/>
      <c r="E40" s="308"/>
      <c r="F40" s="205"/>
      <c r="G40" s="205"/>
      <c r="H40" s="294" t="s">
        <v>22</v>
      </c>
      <c r="I40" s="295"/>
      <c r="J40" s="296"/>
    </row>
    <row r="41" spans="1:10" ht="16.5" customHeight="1" thickBot="1" x14ac:dyDescent="0.25">
      <c r="A41" s="310"/>
      <c r="B41" s="311"/>
      <c r="C41" s="311"/>
      <c r="D41" s="311"/>
      <c r="E41" s="311"/>
      <c r="F41" s="205"/>
      <c r="G41" s="205"/>
      <c r="H41" s="297"/>
      <c r="I41" s="298"/>
      <c r="J41" s="299"/>
    </row>
    <row r="42" spans="1:10" ht="48" customHeight="1" thickBot="1" x14ac:dyDescent="0.3">
      <c r="A42" s="254" t="s">
        <v>14</v>
      </c>
      <c r="B42" s="255" t="s">
        <v>13</v>
      </c>
      <c r="C42" s="253" t="s">
        <v>10</v>
      </c>
      <c r="D42" s="253" t="s">
        <v>0</v>
      </c>
      <c r="E42" s="253" t="s">
        <v>2</v>
      </c>
      <c r="F42" s="205"/>
      <c r="G42" s="205"/>
      <c r="H42" s="110" t="s">
        <v>10</v>
      </c>
      <c r="I42" s="110" t="s">
        <v>2</v>
      </c>
      <c r="J42" s="110" t="s">
        <v>20</v>
      </c>
    </row>
    <row r="43" spans="1:10" ht="16.5" customHeight="1" x14ac:dyDescent="0.25">
      <c r="A43" s="305">
        <v>19</v>
      </c>
      <c r="B43" s="69">
        <v>1</v>
      </c>
      <c r="C43" s="69">
        <v>37</v>
      </c>
      <c r="D43" s="151" t="str">
        <f>IF(přihlášky!$F$35="X",přihlášky!$E$35,přihlášky!$H$35)</f>
        <v>Nestartuje</v>
      </c>
      <c r="E43" s="101" t="str">
        <f>přihlášky!C8</f>
        <v>ÚO Jindřichův Hradec</v>
      </c>
      <c r="F43" s="307"/>
      <c r="G43" s="63"/>
      <c r="H43" s="233">
        <v>1</v>
      </c>
      <c r="I43" s="236" t="str">
        <f>přihlášky!C7</f>
        <v>ÚO České Budějovice</v>
      </c>
      <c r="J43" s="239"/>
    </row>
    <row r="44" spans="1:10" ht="16.5" customHeight="1" thickBot="1" x14ac:dyDescent="0.3">
      <c r="A44" s="306"/>
      <c r="B44" s="70">
        <v>2</v>
      </c>
      <c r="C44" s="70">
        <v>38</v>
      </c>
      <c r="D44" s="68" t="str">
        <f>IF(přihlášky!$F$48="X",přihlášky!$E$48,přihlášky!$H$48)</f>
        <v>Novoný Tomáš</v>
      </c>
      <c r="E44" s="102" t="str">
        <f>přihlášky!C9</f>
        <v>ÚO Písek</v>
      </c>
      <c r="F44" s="307"/>
      <c r="G44" s="63"/>
      <c r="H44" s="234">
        <v>2</v>
      </c>
      <c r="I44" s="237" t="str">
        <f>přihlášky!C8</f>
        <v>ÚO Jindřichův Hradec</v>
      </c>
      <c r="J44" s="240"/>
    </row>
    <row r="45" spans="1:10" ht="16.5" customHeight="1" x14ac:dyDescent="0.25">
      <c r="A45" s="305">
        <v>20</v>
      </c>
      <c r="B45" s="69">
        <v>1</v>
      </c>
      <c r="C45" s="69">
        <v>39</v>
      </c>
      <c r="D45" s="129" t="str">
        <f>IF(přihlášky!$F$61="X",přihlášky!$E$61,přihlášky!$H$61)</f>
        <v>Kaločai Martin</v>
      </c>
      <c r="E45" s="101" t="str">
        <f>přihlášky!C10</f>
        <v>ÚO Český Krumlov</v>
      </c>
      <c r="F45" s="307"/>
      <c r="G45" s="63"/>
      <c r="H45" s="234">
        <v>3</v>
      </c>
      <c r="I45" s="237" t="str">
        <f>přihlášky!C9</f>
        <v>ÚO Písek</v>
      </c>
      <c r="J45" s="240"/>
    </row>
    <row r="46" spans="1:10" ht="16.5" customHeight="1" thickBot="1" x14ac:dyDescent="0.3">
      <c r="A46" s="306"/>
      <c r="B46" s="70">
        <v>2</v>
      </c>
      <c r="C46" s="70">
        <v>40</v>
      </c>
      <c r="D46" s="68" t="str">
        <f>IF(přihlášky!$F$74="X",přihlášky!$E$74,přihlášky!$H$74)</f>
        <v>Kacetl Vít</v>
      </c>
      <c r="E46" s="102" t="str">
        <f>přihlášky!C11</f>
        <v>ÚO Prachatice</v>
      </c>
      <c r="F46" s="307"/>
      <c r="G46" s="63"/>
      <c r="H46" s="234">
        <v>4</v>
      </c>
      <c r="I46" s="237" t="str">
        <f>přihlášky!C10</f>
        <v>ÚO Český Krumlov</v>
      </c>
      <c r="J46" s="240"/>
    </row>
    <row r="47" spans="1:10" ht="16.5" customHeight="1" x14ac:dyDescent="0.25">
      <c r="A47" s="305">
        <v>21</v>
      </c>
      <c r="B47" s="69">
        <v>1</v>
      </c>
      <c r="C47" s="69">
        <v>41</v>
      </c>
      <c r="D47" s="129" t="str">
        <f>IF(přihlášky!$F$87="X",přihlášky!$E$87,přihlášky!$H$87)</f>
        <v>Suchopár Jiří</v>
      </c>
      <c r="E47" s="101" t="str">
        <f>přihlášky!C12</f>
        <v>ÚO Strakonice</v>
      </c>
      <c r="F47" s="307"/>
      <c r="G47" s="63"/>
      <c r="H47" s="234">
        <v>5</v>
      </c>
      <c r="I47" s="237" t="str">
        <f>přihlášky!C11</f>
        <v>ÚO Prachatice</v>
      </c>
      <c r="J47" s="240"/>
    </row>
    <row r="48" spans="1:10" ht="16.5" customHeight="1" thickBot="1" x14ac:dyDescent="0.3">
      <c r="A48" s="306"/>
      <c r="B48" s="70">
        <v>2</v>
      </c>
      <c r="C48" s="70">
        <v>42</v>
      </c>
      <c r="D48" s="68" t="str">
        <f>IF(přihlášky!$F$100="X",přihlášky!$E$100,přihlášky!$H$100)</f>
        <v>Novák Tomáš</v>
      </c>
      <c r="E48" s="102" t="str">
        <f>přihlášky!C13</f>
        <v>ÚO Tábor</v>
      </c>
      <c r="F48" s="307"/>
      <c r="G48" s="63"/>
      <c r="H48" s="234">
        <v>6</v>
      </c>
      <c r="I48" s="237" t="str">
        <f>přihlášky!C12</f>
        <v>ÚO Strakonice</v>
      </c>
      <c r="J48" s="240"/>
    </row>
    <row r="49" spans="1:10" ht="16.5" customHeight="1" thickBot="1" x14ac:dyDescent="0.3">
      <c r="A49" s="305">
        <v>22</v>
      </c>
      <c r="B49" s="69">
        <v>1</v>
      </c>
      <c r="C49" s="69">
        <v>43</v>
      </c>
      <c r="D49" s="129" t="str">
        <f>IF(přihlášky!$F$23="X",přihlášky!$E$23,přihlášky!$H$23)</f>
        <v>Klimeš Miroslav</v>
      </c>
      <c r="E49" s="101" t="str">
        <f>přihlášky!C7</f>
        <v>ÚO České Budějovice</v>
      </c>
      <c r="F49" s="307"/>
      <c r="G49" s="63"/>
      <c r="H49" s="235">
        <v>7</v>
      </c>
      <c r="I49" s="238" t="str">
        <f>přihlášky!C13</f>
        <v>ÚO Tábor</v>
      </c>
      <c r="J49" s="241"/>
    </row>
    <row r="50" spans="1:10" ht="16.5" customHeight="1" thickBot="1" x14ac:dyDescent="0.25">
      <c r="A50" s="306"/>
      <c r="B50" s="70">
        <v>2</v>
      </c>
      <c r="C50" s="70">
        <v>44</v>
      </c>
      <c r="D50" s="68" t="str">
        <f>IF(přihlášky!$F$36="X",přihlášky!$E$36,přihlášky!$H$36)</f>
        <v>Kučera Jan</v>
      </c>
      <c r="E50" s="102" t="str">
        <f>přihlášky!C8</f>
        <v>ÚO Jindřichův Hradec</v>
      </c>
      <c r="F50" s="307"/>
      <c r="G50" s="63"/>
      <c r="H50" s="63"/>
      <c r="I50" s="77"/>
      <c r="J50" s="64"/>
    </row>
    <row r="51" spans="1:10" ht="16.5" customHeight="1" thickBot="1" x14ac:dyDescent="0.25">
      <c r="A51" s="305">
        <v>23</v>
      </c>
      <c r="B51" s="69">
        <v>1</v>
      </c>
      <c r="C51" s="69">
        <v>45</v>
      </c>
      <c r="D51" s="129" t="str">
        <f>IF(přihlášky!$F$49="X",přihlášky!$E$49,přihlášky!$H$49)</f>
        <v>Motejzík Martin</v>
      </c>
      <c r="E51" s="101" t="str">
        <f>přihlášky!C9</f>
        <v>ÚO Písek</v>
      </c>
      <c r="F51" s="179"/>
      <c r="G51" s="179"/>
    </row>
    <row r="52" spans="1:10" ht="16.5" customHeight="1" thickBot="1" x14ac:dyDescent="0.25">
      <c r="A52" s="306"/>
      <c r="B52" s="70">
        <v>2</v>
      </c>
      <c r="C52" s="70">
        <v>46</v>
      </c>
      <c r="D52" s="68" t="str">
        <f>IF(přihlášky!$F$62="X",přihlášky!$E$62,přihlášky!$H$62)</f>
        <v>Bartuška Jiří</v>
      </c>
      <c r="E52" s="102" t="str">
        <f>přihlášky!C10</f>
        <v>ÚO Český Krumlov</v>
      </c>
      <c r="F52" s="205"/>
      <c r="G52" s="205"/>
      <c r="H52" s="294" t="s">
        <v>23</v>
      </c>
      <c r="I52" s="295"/>
      <c r="J52" s="296"/>
    </row>
    <row r="53" spans="1:10" ht="16.5" customHeight="1" thickBot="1" x14ac:dyDescent="0.25">
      <c r="A53" s="305">
        <v>24</v>
      </c>
      <c r="B53" s="69">
        <v>1</v>
      </c>
      <c r="C53" s="69">
        <v>47</v>
      </c>
      <c r="D53" s="129" t="str">
        <f>IF(přihlášky!$F$75="X",přihlášky!$E$75,přihlášky!$H$75)</f>
        <v>Jiráň Aleš</v>
      </c>
      <c r="E53" s="101" t="str">
        <f>přihlášky!C11</f>
        <v>ÚO Prachatice</v>
      </c>
      <c r="F53" s="205"/>
      <c r="G53" s="205"/>
      <c r="H53" s="297"/>
      <c r="I53" s="298"/>
      <c r="J53" s="299"/>
    </row>
    <row r="54" spans="1:10" ht="16.5" customHeight="1" thickBot="1" x14ac:dyDescent="0.25">
      <c r="A54" s="306"/>
      <c r="B54" s="70">
        <v>2</v>
      </c>
      <c r="C54" s="70">
        <v>48</v>
      </c>
      <c r="D54" s="68" t="str">
        <f>IF(přihlášky!$F$88="X",přihlášky!$E$88,přihlášky!$H$88)</f>
        <v>Božka Martin</v>
      </c>
      <c r="E54" s="102" t="str">
        <f>přihlášky!C12</f>
        <v>ÚO Strakonice</v>
      </c>
      <c r="F54" s="205"/>
      <c r="G54" s="205"/>
      <c r="H54" s="109" t="s">
        <v>10</v>
      </c>
      <c r="I54" s="109" t="s">
        <v>2</v>
      </c>
      <c r="J54" s="109" t="s">
        <v>20</v>
      </c>
    </row>
    <row r="55" spans="1:10" ht="16.5" customHeight="1" x14ac:dyDescent="0.25">
      <c r="A55" s="305">
        <v>25</v>
      </c>
      <c r="B55" s="69">
        <v>1</v>
      </c>
      <c r="C55" s="69">
        <v>49</v>
      </c>
      <c r="D55" s="129" t="str">
        <f>IF(přihlášky!$F$101="X",přihlášky!$E$101,přihlášky!$H$101)</f>
        <v>Fišer Ondřej</v>
      </c>
      <c r="E55" s="101" t="str">
        <f>přihlášky!C13</f>
        <v>ÚO Tábor</v>
      </c>
      <c r="F55" s="307"/>
      <c r="G55" s="63"/>
      <c r="H55" s="242">
        <v>1</v>
      </c>
      <c r="I55" s="236" t="str">
        <f>přihlášky!C7</f>
        <v>ÚO České Budějovice</v>
      </c>
      <c r="J55" s="239"/>
    </row>
    <row r="56" spans="1:10" ht="16.5" customHeight="1" thickBot="1" x14ac:dyDescent="0.3">
      <c r="A56" s="306"/>
      <c r="B56" s="70">
        <v>2</v>
      </c>
      <c r="C56" s="70">
        <v>50</v>
      </c>
      <c r="D56" s="68" t="str">
        <f>IF(přihlášky!$F$24="X",přihlášky!$E$24,přihlášky!$H$24)</f>
        <v xml:space="preserve">Malík Jan </v>
      </c>
      <c r="E56" s="102" t="str">
        <f>přihlášky!C7</f>
        <v>ÚO České Budějovice</v>
      </c>
      <c r="F56" s="307"/>
      <c r="G56" s="63"/>
      <c r="H56" s="243">
        <v>2</v>
      </c>
      <c r="I56" s="237" t="str">
        <f>přihlášky!C8</f>
        <v>ÚO Jindřichův Hradec</v>
      </c>
      <c r="J56" s="240"/>
    </row>
    <row r="57" spans="1:10" ht="16.5" customHeight="1" x14ac:dyDescent="0.25">
      <c r="A57" s="305">
        <v>26</v>
      </c>
      <c r="B57" s="69">
        <v>1</v>
      </c>
      <c r="C57" s="69">
        <v>51</v>
      </c>
      <c r="D57" s="129" t="str">
        <f>IF(přihlášky!$F$37="X",přihlášky!$E$37,přihlášky!$H$37)</f>
        <v>Bašta Vojtěch</v>
      </c>
      <c r="E57" s="101" t="str">
        <f>přihlášky!C8</f>
        <v>ÚO Jindřichův Hradec</v>
      </c>
      <c r="F57" s="307"/>
      <c r="G57" s="63"/>
      <c r="H57" s="243">
        <v>3</v>
      </c>
      <c r="I57" s="237" t="str">
        <f>přihlášky!C9</f>
        <v>ÚO Písek</v>
      </c>
      <c r="J57" s="240"/>
    </row>
    <row r="58" spans="1:10" ht="16.5" customHeight="1" thickBot="1" x14ac:dyDescent="0.3">
      <c r="A58" s="306"/>
      <c r="B58" s="70">
        <v>2</v>
      </c>
      <c r="C58" s="70">
        <v>52</v>
      </c>
      <c r="D58" s="130" t="str">
        <f>IF(přihlášky!$F$50="X",přihlášky!$E$50,přihlášky!$H$50)</f>
        <v>Brož Lukáš</v>
      </c>
      <c r="E58" s="102" t="str">
        <f>přihlášky!C9</f>
        <v>ÚO Písek</v>
      </c>
      <c r="F58" s="307"/>
      <c r="G58" s="63"/>
      <c r="H58" s="243">
        <v>4</v>
      </c>
      <c r="I58" s="237" t="str">
        <f>přihlášky!C10</f>
        <v>ÚO Český Krumlov</v>
      </c>
      <c r="J58" s="240"/>
    </row>
    <row r="59" spans="1:10" ht="16.5" customHeight="1" x14ac:dyDescent="0.25">
      <c r="A59" s="305">
        <v>27</v>
      </c>
      <c r="B59" s="69">
        <v>1</v>
      </c>
      <c r="C59" s="69">
        <v>53</v>
      </c>
      <c r="D59" s="129" t="str">
        <f>IF(přihlášky!$F$63="X",přihlášky!$E$63,přihlášky!$H$63)</f>
        <v>Kačer Zdeněk</v>
      </c>
      <c r="E59" s="101" t="str">
        <f>přihlášky!C10</f>
        <v>ÚO Český Krumlov</v>
      </c>
      <c r="F59" s="307"/>
      <c r="G59" s="63"/>
      <c r="H59" s="243">
        <v>5</v>
      </c>
      <c r="I59" s="237" t="str">
        <f>přihlášky!C11</f>
        <v>ÚO Prachatice</v>
      </c>
      <c r="J59" s="240"/>
    </row>
    <row r="60" spans="1:10" ht="16.5" customHeight="1" thickBot="1" x14ac:dyDescent="0.3">
      <c r="A60" s="306"/>
      <c r="B60" s="70">
        <v>2</v>
      </c>
      <c r="C60" s="70">
        <v>54</v>
      </c>
      <c r="D60" s="68" t="str">
        <f>IF(přihlášky!$F$76="X",přihlášky!$E$76,přihlášky!$H$76)</f>
        <v>Kouba Jiří</v>
      </c>
      <c r="E60" s="102" t="str">
        <f>přihlášky!C11</f>
        <v>ÚO Prachatice</v>
      </c>
      <c r="F60" s="307"/>
      <c r="G60" s="63"/>
      <c r="H60" s="243">
        <v>6</v>
      </c>
      <c r="I60" s="237" t="str">
        <f>přihlášky!C12</f>
        <v>ÚO Strakonice</v>
      </c>
      <c r="J60" s="240"/>
    </row>
    <row r="61" spans="1:10" ht="16.5" customHeight="1" thickBot="1" x14ac:dyDescent="0.3">
      <c r="A61" s="305">
        <v>28</v>
      </c>
      <c r="B61" s="69">
        <v>1</v>
      </c>
      <c r="C61" s="69">
        <v>55</v>
      </c>
      <c r="D61" s="129" t="str">
        <f>IF(přihlášky!$F$89="X",přihlášky!$E$89,přihlášky!$H$89)</f>
        <v>Černovský Michal</v>
      </c>
      <c r="E61" s="101" t="str">
        <f>přihlášky!C12</f>
        <v>ÚO Strakonice</v>
      </c>
      <c r="F61" s="307"/>
      <c r="G61" s="63"/>
      <c r="H61" s="244">
        <v>7</v>
      </c>
      <c r="I61" s="238" t="str">
        <f>přihlášky!C13</f>
        <v>ÚO Tábor</v>
      </c>
      <c r="J61" s="241"/>
    </row>
    <row r="62" spans="1:10" ht="16.5" customHeight="1" thickBot="1" x14ac:dyDescent="0.25">
      <c r="A62" s="306"/>
      <c r="B62" s="70">
        <v>2</v>
      </c>
      <c r="C62" s="70">
        <v>56</v>
      </c>
      <c r="D62" s="68" t="str">
        <f>IF(přihlášky!$F$102="X",přihlášky!$E$102,přihlášky!$H$102)</f>
        <v>Mareš Jiří</v>
      </c>
      <c r="E62" s="102" t="str">
        <f>přihlášky!C13</f>
        <v>ÚO Tábor</v>
      </c>
      <c r="F62" s="307"/>
      <c r="G62" s="63"/>
      <c r="H62" s="63"/>
      <c r="I62" s="77"/>
      <c r="J62" s="64"/>
    </row>
    <row r="63" spans="1:10" ht="16.5" customHeight="1" x14ac:dyDescent="0.2">
      <c r="A63" s="305">
        <v>29</v>
      </c>
      <c r="B63" s="69">
        <v>1</v>
      </c>
      <c r="C63" s="69">
        <v>57</v>
      </c>
      <c r="D63" s="129" t="str">
        <f>IF(přihlášky!$F$25="X",přihlášky!$E$25,přihlášky!$H$25)</f>
        <v>Nestartuje</v>
      </c>
      <c r="E63" s="101" t="str">
        <f>přihlášky!C7</f>
        <v>ÚO České Budějovice</v>
      </c>
      <c r="F63" s="65"/>
      <c r="G63" s="63"/>
      <c r="H63" s="63"/>
      <c r="I63" s="77"/>
      <c r="J63" s="64"/>
    </row>
    <row r="64" spans="1:10" ht="16.5" customHeight="1" thickBot="1" x14ac:dyDescent="0.25">
      <c r="A64" s="306"/>
      <c r="B64" s="70">
        <v>2</v>
      </c>
      <c r="C64" s="70">
        <v>58</v>
      </c>
      <c r="D64" s="68" t="str">
        <f>IF(přihlášky!$F$38="X",přihlášky!$E$38,přihlášky!$H$38)</f>
        <v>Čuta Miroslav</v>
      </c>
      <c r="E64" s="102" t="str">
        <f>přihlášky!C8</f>
        <v>ÚO Jindřichův Hradec</v>
      </c>
      <c r="F64" s="65"/>
      <c r="G64" s="63"/>
      <c r="H64" s="63"/>
      <c r="I64" s="77"/>
      <c r="J64" s="64"/>
    </row>
    <row r="65" spans="1:10" ht="16.5" customHeight="1" x14ac:dyDescent="0.2">
      <c r="A65" s="305">
        <v>30</v>
      </c>
      <c r="B65" s="69">
        <v>1</v>
      </c>
      <c r="C65" s="69">
        <v>59</v>
      </c>
      <c r="D65" s="129" t="str">
        <f>IF(přihlášky!$F$51="X",přihlášky!$E$51,přihlášky!$H$51)</f>
        <v>Kroupa Miroslav</v>
      </c>
      <c r="E65" s="101" t="str">
        <f>přihlášky!C9</f>
        <v>ÚO Písek</v>
      </c>
      <c r="F65" s="65"/>
      <c r="G65" s="63"/>
      <c r="H65" s="63"/>
      <c r="I65" s="77"/>
      <c r="J65" s="64"/>
    </row>
    <row r="66" spans="1:10" ht="16.5" customHeight="1" thickBot="1" x14ac:dyDescent="0.25">
      <c r="A66" s="306"/>
      <c r="B66" s="70">
        <v>2</v>
      </c>
      <c r="C66" s="70">
        <v>60</v>
      </c>
      <c r="D66" s="68" t="str">
        <f>IF(přihlášky!$F$64="X",přihlášky!$E$64,přihlášky!$H$64)</f>
        <v>Šebest Dušan</v>
      </c>
      <c r="E66" s="102" t="str">
        <f>přihlášky!C10</f>
        <v>ÚO Český Krumlov</v>
      </c>
    </row>
    <row r="67" spans="1:10" ht="16.5" customHeight="1" x14ac:dyDescent="0.25">
      <c r="A67" s="305">
        <v>31</v>
      </c>
      <c r="B67" s="69">
        <v>1</v>
      </c>
      <c r="C67" s="69">
        <v>61</v>
      </c>
      <c r="D67" s="153" t="str">
        <f>IF(přihlášky!$F$77="X",přihlášky!$E$77,přihlášky!$H$77)</f>
        <v>Nestartuje</v>
      </c>
      <c r="E67" s="101" t="str">
        <f>přihlášky!C11</f>
        <v>ÚO Prachatice</v>
      </c>
    </row>
    <row r="68" spans="1:10" ht="16.5" customHeight="1" thickBot="1" x14ac:dyDescent="0.25">
      <c r="A68" s="306"/>
      <c r="B68" s="70">
        <v>2</v>
      </c>
      <c r="C68" s="70">
        <v>62</v>
      </c>
      <c r="D68" s="68" t="str">
        <f>IF(přihlášky!$F$90="X",přihlášky!$E$90,přihlášky!$H$90)</f>
        <v>Nestartuje</v>
      </c>
      <c r="E68" s="102" t="str">
        <f>přihlášky!C12</f>
        <v>ÚO Strakonice</v>
      </c>
    </row>
    <row r="69" spans="1:10" ht="16.5" customHeight="1" x14ac:dyDescent="0.2">
      <c r="A69" s="305">
        <v>32</v>
      </c>
      <c r="B69" s="69">
        <v>1</v>
      </c>
      <c r="C69" s="69">
        <v>63</v>
      </c>
      <c r="D69" s="129" t="str">
        <f>IF(přihlášky!$F$103="X",přihlášky!$E$103,přihlášky!$H$103)</f>
        <v>Nestartuje</v>
      </c>
      <c r="E69" s="101" t="str">
        <f>přihlášky!C13</f>
        <v>ÚO Tábor</v>
      </c>
    </row>
    <row r="70" spans="1:10" ht="16.5" customHeight="1" thickBot="1" x14ac:dyDescent="0.25">
      <c r="A70" s="306"/>
      <c r="B70" s="70">
        <v>2</v>
      </c>
      <c r="C70" s="70">
        <v>64</v>
      </c>
      <c r="D70" s="68" t="str">
        <f>IF(přihlášky!$F$26="X",přihlášky!$E$26,přihlášky!$H$26)</f>
        <v>Nestartuje</v>
      </c>
      <c r="E70" s="102" t="str">
        <f>přihlášky!C7</f>
        <v>ÚO České Budějovice</v>
      </c>
    </row>
    <row r="71" spans="1:10" ht="16.5" customHeight="1" x14ac:dyDescent="0.2">
      <c r="A71" s="305">
        <v>33</v>
      </c>
      <c r="B71" s="69">
        <v>1</v>
      </c>
      <c r="C71" s="69">
        <v>65</v>
      </c>
      <c r="D71" s="129" t="str">
        <f>IF(přihlášky!$F$39="X",přihlášky!$E$39,přihlášky!$H$39)</f>
        <v>Nestartuje</v>
      </c>
      <c r="E71" s="101" t="str">
        <f>přihlášky!C8</f>
        <v>ÚO Jindřichův Hradec</v>
      </c>
    </row>
    <row r="72" spans="1:10" ht="16.5" customHeight="1" thickBot="1" x14ac:dyDescent="0.25">
      <c r="A72" s="306"/>
      <c r="B72" s="70">
        <v>2</v>
      </c>
      <c r="C72" s="70">
        <v>66</v>
      </c>
      <c r="D72" s="68" t="str">
        <f>IF(přihlášky!$F$52="X",přihlášky!$E$52,přihlášky!$H$52)</f>
        <v>Nestartuje</v>
      </c>
      <c r="E72" s="102" t="str">
        <f>přihlášky!C9</f>
        <v>ÚO Písek</v>
      </c>
    </row>
    <row r="73" spans="1:10" ht="16.5" customHeight="1" x14ac:dyDescent="0.2">
      <c r="A73" s="305">
        <v>34</v>
      </c>
      <c r="B73" s="69">
        <v>1</v>
      </c>
      <c r="C73" s="69">
        <v>67</v>
      </c>
      <c r="D73" s="129" t="str">
        <f>IF(přihlášky!$F$65="X",přihlášky!$E$65,přihlášky!$H$65)</f>
        <v>Liebl Václav</v>
      </c>
      <c r="E73" s="101" t="str">
        <f>přihlášky!C10</f>
        <v>ÚO Český Krumlov</v>
      </c>
    </row>
    <row r="74" spans="1:10" ht="16.5" customHeight="1" thickBot="1" x14ac:dyDescent="0.25">
      <c r="A74" s="306"/>
      <c r="B74" s="70">
        <v>2</v>
      </c>
      <c r="C74" s="70">
        <v>68</v>
      </c>
      <c r="D74" s="68" t="str">
        <f>IF(přihlášky!$F$78="X",přihlášky!$E$78,přihlášky!$H$78)</f>
        <v>Nestartuje</v>
      </c>
      <c r="E74" s="102" t="str">
        <f>přihlášky!C11</f>
        <v>ÚO Prachatice</v>
      </c>
    </row>
    <row r="75" spans="1:10" ht="16.5" customHeight="1" x14ac:dyDescent="0.2">
      <c r="A75" s="305">
        <v>35</v>
      </c>
      <c r="B75" s="69">
        <v>1</v>
      </c>
      <c r="C75" s="69">
        <v>69</v>
      </c>
      <c r="D75" s="129" t="str">
        <f>IF(přihlášky!$F$91="X",přihlášky!$E$91,přihlášky!$H$91)</f>
        <v>Nestartuje</v>
      </c>
      <c r="E75" s="101" t="str">
        <f>přihlášky!C12</f>
        <v>ÚO Strakonice</v>
      </c>
    </row>
    <row r="76" spans="1:10" ht="16.5" customHeight="1" thickBot="1" x14ac:dyDescent="0.25">
      <c r="A76" s="306"/>
      <c r="B76" s="70">
        <v>2</v>
      </c>
      <c r="C76" s="70">
        <v>70</v>
      </c>
      <c r="D76" s="68" t="str">
        <f>IF(přihlášky!$F$104="X",přihlášky!$E$104,přihlášky!$H$104)</f>
        <v>Nestartuje</v>
      </c>
      <c r="E76" s="102" t="str">
        <f>přihlášky!C13</f>
        <v>ÚO Tábor</v>
      </c>
    </row>
    <row r="77" spans="1:10" ht="16.5" customHeight="1" x14ac:dyDescent="0.2">
      <c r="A77" s="294" t="s">
        <v>16</v>
      </c>
      <c r="B77" s="308"/>
      <c r="C77" s="308"/>
      <c r="D77" s="308"/>
      <c r="E77" s="309"/>
      <c r="F77" s="65"/>
      <c r="G77" s="65"/>
      <c r="H77" s="65"/>
      <c r="I77" s="65"/>
      <c r="J77" s="65"/>
    </row>
    <row r="78" spans="1:10" ht="16.5" customHeight="1" thickBot="1" x14ac:dyDescent="0.25">
      <c r="A78" s="310"/>
      <c r="B78" s="311"/>
      <c r="C78" s="311"/>
      <c r="D78" s="311"/>
      <c r="E78" s="312"/>
      <c r="F78" s="65"/>
      <c r="G78" s="65"/>
      <c r="H78" s="65"/>
      <c r="I78" s="65"/>
      <c r="J78" s="65"/>
    </row>
    <row r="79" spans="1:10" ht="48" customHeight="1" thickBot="1" x14ac:dyDescent="0.25">
      <c r="A79" s="28" t="s">
        <v>14</v>
      </c>
      <c r="B79" s="29" t="s">
        <v>13</v>
      </c>
      <c r="C79" s="30" t="s">
        <v>10</v>
      </c>
      <c r="D79" s="30" t="s">
        <v>0</v>
      </c>
      <c r="E79" s="30" t="s">
        <v>2</v>
      </c>
      <c r="F79" s="65"/>
      <c r="G79" s="65"/>
      <c r="H79" s="63"/>
      <c r="I79" s="63"/>
      <c r="J79" s="63"/>
    </row>
    <row r="80" spans="1:10" ht="16.5" customHeight="1" x14ac:dyDescent="0.25">
      <c r="A80" s="305">
        <v>1</v>
      </c>
      <c r="B80" s="131">
        <v>2</v>
      </c>
      <c r="C80" s="131">
        <v>1</v>
      </c>
      <c r="D80" s="151" t="str">
        <f>IF(přihlášky!$F$17="X",přihlášky!$E$17,přihlášky!H93)</f>
        <v>Krygar Josef</v>
      </c>
      <c r="E80" s="101" t="str">
        <f>přihlášky!C7</f>
        <v>ÚO České Budějovice</v>
      </c>
      <c r="F80" s="65"/>
      <c r="G80" s="63"/>
      <c r="H80" s="63"/>
      <c r="I80" s="77"/>
      <c r="J80" s="64"/>
    </row>
    <row r="81" spans="1:10" ht="16.5" customHeight="1" thickBot="1" x14ac:dyDescent="0.3">
      <c r="A81" s="306"/>
      <c r="B81" s="21">
        <v>1</v>
      </c>
      <c r="C81" s="21">
        <v>2</v>
      </c>
      <c r="D81" s="152" t="str">
        <f>IF(přihlášky!$F$30="X",přihlášky!$E$30,přihlášky!$H$30)</f>
        <v>Šmíd Stanislav</v>
      </c>
      <c r="E81" s="102" t="str">
        <f>přihlášky!C8</f>
        <v>ÚO Jindřichův Hradec</v>
      </c>
      <c r="F81" s="65"/>
      <c r="G81" s="63"/>
      <c r="H81" s="63"/>
      <c r="I81" s="77"/>
      <c r="J81" s="64"/>
    </row>
    <row r="82" spans="1:10" ht="16.5" customHeight="1" x14ac:dyDescent="0.25">
      <c r="A82" s="305">
        <v>2</v>
      </c>
      <c r="B82" s="131">
        <v>2</v>
      </c>
      <c r="C82" s="131">
        <v>3</v>
      </c>
      <c r="D82" s="151" t="str">
        <f>IF(přihlášky!$F$43="X",přihlášky!$E$43,přihlášky!$H$43)</f>
        <v>Šťastný Ladislav</v>
      </c>
      <c r="E82" s="101" t="str">
        <f>přihlášky!C9</f>
        <v>ÚO Písek</v>
      </c>
      <c r="F82" s="65"/>
      <c r="G82" s="63"/>
      <c r="H82" s="63"/>
      <c r="I82" s="77"/>
      <c r="J82" s="64"/>
    </row>
    <row r="83" spans="1:10" ht="16.5" customHeight="1" thickBot="1" x14ac:dyDescent="0.3">
      <c r="A83" s="306"/>
      <c r="B83" s="21">
        <v>1</v>
      </c>
      <c r="C83" s="21">
        <v>4</v>
      </c>
      <c r="D83" s="152" t="str">
        <f>IF(přihlášky!$F$56="X",přihlášky!$E$56,přihlášky!$H$56)</f>
        <v>Wirth Aleš</v>
      </c>
      <c r="E83" s="102" t="str">
        <f>přihlášky!C10</f>
        <v>ÚO Český Krumlov</v>
      </c>
      <c r="F83" s="65"/>
      <c r="G83" s="63"/>
      <c r="H83" s="63"/>
      <c r="I83" s="77"/>
      <c r="J83" s="64"/>
    </row>
    <row r="84" spans="1:10" ht="16.5" customHeight="1" x14ac:dyDescent="0.25">
      <c r="A84" s="305">
        <v>3</v>
      </c>
      <c r="B84" s="131">
        <v>2</v>
      </c>
      <c r="C84" s="131">
        <v>5</v>
      </c>
      <c r="D84" s="151" t="str">
        <f>IF(přihlášky!$F$69="X",přihlášky!$E$69,přihlášky!$H$69)</f>
        <v>Cais Martin</v>
      </c>
      <c r="E84" s="101" t="str">
        <f>přihlášky!C11</f>
        <v>ÚO Prachatice</v>
      </c>
      <c r="F84" s="65"/>
      <c r="G84" s="63"/>
      <c r="H84" s="63"/>
      <c r="I84" s="77"/>
      <c r="J84" s="64"/>
    </row>
    <row r="85" spans="1:10" ht="16.5" customHeight="1" thickBot="1" x14ac:dyDescent="0.3">
      <c r="A85" s="306"/>
      <c r="B85" s="21">
        <v>1</v>
      </c>
      <c r="C85" s="21">
        <v>6</v>
      </c>
      <c r="D85" s="152" t="str">
        <f>IF(přihlášky!$F$82="X",přihlášky!$E$82,přihlášky!$H$82)</f>
        <v>Vaňač Aleš</v>
      </c>
      <c r="E85" s="102" t="str">
        <f>přihlášky!C12</f>
        <v>ÚO Strakonice</v>
      </c>
      <c r="F85" s="65"/>
      <c r="G85" s="63"/>
      <c r="H85" s="63"/>
      <c r="I85" s="77"/>
      <c r="J85" s="64"/>
    </row>
    <row r="86" spans="1:10" ht="16.5" customHeight="1" x14ac:dyDescent="0.25">
      <c r="A86" s="305">
        <v>4</v>
      </c>
      <c r="B86" s="131">
        <v>2</v>
      </c>
      <c r="C86" s="131">
        <v>7</v>
      </c>
      <c r="D86" s="151" t="str">
        <f>IF(přihlášky!$F$95="X",přihlášky!$E$95,přihlášky!$H$95)</f>
        <v>Janovský Martin</v>
      </c>
      <c r="E86" s="101" t="str">
        <f>přihlášky!C13</f>
        <v>ÚO Tábor</v>
      </c>
      <c r="F86" s="65"/>
      <c r="G86" s="63"/>
      <c r="H86" s="63"/>
      <c r="I86" s="77"/>
      <c r="J86" s="64"/>
    </row>
    <row r="87" spans="1:10" ht="16.5" customHeight="1" thickBot="1" x14ac:dyDescent="0.3">
      <c r="A87" s="306"/>
      <c r="B87" s="21">
        <v>1</v>
      </c>
      <c r="C87" s="21">
        <v>8</v>
      </c>
      <c r="D87" s="152" t="str">
        <f>IF(přihlášky!$F$18="X",přihlášky!$E$18,přihlášky!H94)</f>
        <v>Severa Marek</v>
      </c>
      <c r="E87" s="102" t="str">
        <f>přihlášky!C7</f>
        <v>ÚO České Budějovice</v>
      </c>
      <c r="F87" s="65"/>
      <c r="G87" s="63"/>
      <c r="H87" s="63"/>
      <c r="I87" s="77"/>
      <c r="J87" s="64"/>
    </row>
    <row r="88" spans="1:10" ht="16.5" customHeight="1" x14ac:dyDescent="0.25">
      <c r="A88" s="305">
        <v>5</v>
      </c>
      <c r="B88" s="131">
        <v>2</v>
      </c>
      <c r="C88" s="131">
        <v>9</v>
      </c>
      <c r="D88" s="151" t="str">
        <f>IF(přihlášky!$F$31="X",přihlášky!$E$31,přihlášky!$H$31)</f>
        <v>Doktor Michal</v>
      </c>
      <c r="E88" s="101" t="str">
        <f>přihlášky!C8</f>
        <v>ÚO Jindřichův Hradec</v>
      </c>
      <c r="F88" s="65"/>
      <c r="G88" s="65"/>
      <c r="H88" s="63"/>
      <c r="I88" s="63"/>
      <c r="J88" s="63"/>
    </row>
    <row r="89" spans="1:10" ht="16.5" customHeight="1" thickBot="1" x14ac:dyDescent="0.3">
      <c r="A89" s="306"/>
      <c r="B89" s="21">
        <v>1</v>
      </c>
      <c r="C89" s="21">
        <v>10</v>
      </c>
      <c r="D89" s="152" t="str">
        <f>IF(přihlášky!$F$44="X",přihlášky!$E$44,přihlášky!$H$44)</f>
        <v>Trantina Karel</v>
      </c>
      <c r="E89" s="102" t="str">
        <f>přihlášky!C9</f>
        <v>ÚO Písek</v>
      </c>
      <c r="F89" s="65"/>
      <c r="G89" s="63"/>
      <c r="H89" s="63"/>
      <c r="I89" s="77"/>
      <c r="J89" s="64"/>
    </row>
    <row r="90" spans="1:10" ht="16.5" customHeight="1" x14ac:dyDescent="0.25">
      <c r="A90" s="305">
        <v>6</v>
      </c>
      <c r="B90" s="131">
        <v>2</v>
      </c>
      <c r="C90" s="131">
        <v>11</v>
      </c>
      <c r="D90" s="151" t="str">
        <f>IF(přihlášky!$F$57="X",přihlášky!$E$57,přihlášky!$H$57)</f>
        <v>Dvořák Jan</v>
      </c>
      <c r="E90" s="101" t="str">
        <f>přihlášky!C10</f>
        <v>ÚO Český Krumlov</v>
      </c>
      <c r="F90" s="65"/>
      <c r="G90" s="63"/>
      <c r="H90" s="63"/>
      <c r="I90" s="77"/>
      <c r="J90" s="64"/>
    </row>
    <row r="91" spans="1:10" ht="16.5" customHeight="1" thickBot="1" x14ac:dyDescent="0.3">
      <c r="A91" s="306"/>
      <c r="B91" s="21">
        <v>1</v>
      </c>
      <c r="C91" s="21">
        <v>12</v>
      </c>
      <c r="D91" s="152" t="str">
        <f>IF(přihlášky!$F$70="X",přihlášky!$E$70,přihlášky!$H$70)</f>
        <v>Šustr Jiří</v>
      </c>
      <c r="E91" s="102" t="str">
        <f>přihlášky!C11</f>
        <v>ÚO Prachatice</v>
      </c>
      <c r="F91" s="65"/>
      <c r="G91" s="63"/>
      <c r="H91" s="63"/>
      <c r="I91" s="77"/>
      <c r="J91" s="64"/>
    </row>
    <row r="92" spans="1:10" ht="16.5" customHeight="1" x14ac:dyDescent="0.25">
      <c r="A92" s="305">
        <v>7</v>
      </c>
      <c r="B92" s="131">
        <v>2</v>
      </c>
      <c r="C92" s="131">
        <v>13</v>
      </c>
      <c r="D92" s="151" t="str">
        <f>IF(přihlášky!$F$83="X",přihlášky!$E$83,přihlášky!$H$83)</f>
        <v>Muchl Vladimír</v>
      </c>
      <c r="E92" s="101" t="str">
        <f>přihlášky!C12</f>
        <v>ÚO Strakonice</v>
      </c>
      <c r="F92" s="65"/>
      <c r="G92" s="63"/>
      <c r="H92" s="63"/>
      <c r="I92" s="77"/>
      <c r="J92" s="64"/>
    </row>
    <row r="93" spans="1:10" ht="16.5" customHeight="1" thickBot="1" x14ac:dyDescent="0.3">
      <c r="A93" s="306"/>
      <c r="B93" s="21">
        <v>1</v>
      </c>
      <c r="C93" s="21">
        <v>14</v>
      </c>
      <c r="D93" s="152" t="str">
        <f>IF(přihlášky!$F$96="X",přihlášky!$E$96,přihlášky!$H$96)</f>
        <v>Řezáč Milan</v>
      </c>
      <c r="E93" s="102" t="str">
        <f>přihlášky!C13</f>
        <v>ÚO Tábor</v>
      </c>
      <c r="F93" s="65"/>
      <c r="G93" s="63"/>
      <c r="H93" s="63"/>
      <c r="I93" s="77"/>
      <c r="J93" s="64"/>
    </row>
    <row r="94" spans="1:10" ht="16.5" customHeight="1" x14ac:dyDescent="0.25">
      <c r="A94" s="305">
        <v>8</v>
      </c>
      <c r="B94" s="131">
        <v>2</v>
      </c>
      <c r="C94" s="131">
        <v>15</v>
      </c>
      <c r="D94" s="151" t="str">
        <f>IF(přihlášky!$F$19="X",přihlášky!$E$19,přihlášky!$H$19)</f>
        <v>Čada Milan</v>
      </c>
      <c r="E94" s="101" t="str">
        <f>přihlášky!C7</f>
        <v>ÚO České Budějovice</v>
      </c>
      <c r="F94" s="65"/>
      <c r="G94" s="63"/>
      <c r="H94" s="63"/>
      <c r="I94" s="77"/>
      <c r="J94" s="64"/>
    </row>
    <row r="95" spans="1:10" ht="16.5" customHeight="1" thickBot="1" x14ac:dyDescent="0.3">
      <c r="A95" s="306"/>
      <c r="B95" s="21">
        <v>1</v>
      </c>
      <c r="C95" s="21">
        <v>16</v>
      </c>
      <c r="D95" s="152" t="str">
        <f>IF(přihlášky!$F$32="X",přihlášky!$E$32,přihlášky!$H$32)</f>
        <v>Švehla Radim</v>
      </c>
      <c r="E95" s="102" t="str">
        <f>přihlášky!C8</f>
        <v>ÚO Jindřichův Hradec</v>
      </c>
      <c r="F95" s="65"/>
      <c r="G95" s="63"/>
      <c r="H95" s="63"/>
      <c r="I95" s="77"/>
      <c r="J95" s="64"/>
    </row>
    <row r="96" spans="1:10" ht="16.5" customHeight="1" x14ac:dyDescent="0.25">
      <c r="A96" s="305">
        <v>9</v>
      </c>
      <c r="B96" s="131">
        <v>2</v>
      </c>
      <c r="C96" s="131">
        <v>17</v>
      </c>
      <c r="D96" s="151" t="str">
        <f>IF(přihlášky!$F$45="X",přihlášky!$E$45,přihlášky!$H$45)</f>
        <v>Smrt Stanislav</v>
      </c>
      <c r="E96" s="101" t="str">
        <f>přihlášky!C9</f>
        <v>ÚO Písek</v>
      </c>
      <c r="F96" s="65"/>
      <c r="G96" s="63"/>
      <c r="H96" s="63"/>
      <c r="I96" s="77"/>
      <c r="J96" s="64"/>
    </row>
    <row r="97" spans="1:5" ht="16.5" customHeight="1" thickBot="1" x14ac:dyDescent="0.3">
      <c r="A97" s="306"/>
      <c r="B97" s="21">
        <v>1</v>
      </c>
      <c r="C97" s="21">
        <v>18</v>
      </c>
      <c r="D97" s="152" t="str">
        <f>IF(přihlášky!$F$58="X",přihlášky!$E$58,přihlášky!$H$58)</f>
        <v>Ottenschläger Václav</v>
      </c>
      <c r="E97" s="102" t="str">
        <f>přihlášky!C10</f>
        <v>ÚO Český Krumlov</v>
      </c>
    </row>
    <row r="98" spans="1:5" ht="16.5" customHeight="1" x14ac:dyDescent="0.25">
      <c r="A98" s="305">
        <v>10</v>
      </c>
      <c r="B98" s="131">
        <v>2</v>
      </c>
      <c r="C98" s="131">
        <v>19</v>
      </c>
      <c r="D98" s="151" t="str">
        <f>IF(přihlášky!$F$71="X",přihlášky!$E$71,přihlášky!$H$71)</f>
        <v>Lenc Eduard</v>
      </c>
      <c r="E98" s="101" t="str">
        <f>přihlášky!C11</f>
        <v>ÚO Prachatice</v>
      </c>
    </row>
    <row r="99" spans="1:5" ht="16.5" customHeight="1" thickBot="1" x14ac:dyDescent="0.3">
      <c r="A99" s="306"/>
      <c r="B99" s="21">
        <v>1</v>
      </c>
      <c r="C99" s="21">
        <v>20</v>
      </c>
      <c r="D99" s="152" t="str">
        <f>IF(přihlášky!$F$84="X",přihlášky!$E$84,přihlášky!$H$84)</f>
        <v>Louda Petr</v>
      </c>
      <c r="E99" s="102" t="str">
        <f>přihlášky!C12</f>
        <v>ÚO Strakonice</v>
      </c>
    </row>
    <row r="100" spans="1:5" ht="16.5" customHeight="1" x14ac:dyDescent="0.25">
      <c r="A100" s="305">
        <v>11</v>
      </c>
      <c r="B100" s="131">
        <v>2</v>
      </c>
      <c r="C100" s="131">
        <v>21</v>
      </c>
      <c r="D100" s="151" t="str">
        <f>IF(přihlášky!$F$97="X",přihlášky!$E$97,přihlášky!$H$97)</f>
        <v>Svatoň Petr</v>
      </c>
      <c r="E100" s="101" t="str">
        <f>přihlášky!C13</f>
        <v>ÚO Tábor</v>
      </c>
    </row>
    <row r="101" spans="1:5" ht="16.5" customHeight="1" thickBot="1" x14ac:dyDescent="0.3">
      <c r="A101" s="306"/>
      <c r="B101" s="21">
        <v>1</v>
      </c>
      <c r="C101" s="21">
        <v>22</v>
      </c>
      <c r="D101" s="152" t="str">
        <f>IF(přihlášky!$F$20="X",přihlášky!$E$20,přihlášky!$H$20)</f>
        <v>Měřička Michal</v>
      </c>
      <c r="E101" s="102" t="str">
        <f>přihlášky!C7</f>
        <v>ÚO České Budějovice</v>
      </c>
    </row>
    <row r="102" spans="1:5" ht="16.5" customHeight="1" x14ac:dyDescent="0.25">
      <c r="A102" s="305">
        <v>12</v>
      </c>
      <c r="B102" s="131">
        <v>2</v>
      </c>
      <c r="C102" s="131">
        <v>23</v>
      </c>
      <c r="D102" s="151" t="str">
        <f>IF(přihlášky!$F$33="X",přihlášky!$E$33,přihlášky!$H$33)</f>
        <v>Janů Pavel</v>
      </c>
      <c r="E102" s="101" t="str">
        <f>přihlášky!C8</f>
        <v>ÚO Jindřichův Hradec</v>
      </c>
    </row>
    <row r="103" spans="1:5" ht="16.5" customHeight="1" thickBot="1" x14ac:dyDescent="0.3">
      <c r="A103" s="306"/>
      <c r="B103" s="21">
        <v>1</v>
      </c>
      <c r="C103" s="21">
        <v>24</v>
      </c>
      <c r="D103" s="152" t="str">
        <f>IF(přihlášky!$F$46="X",přihlášky!$E$46,přihlášky!$H$46)</f>
        <v>Kalous Petr</v>
      </c>
      <c r="E103" s="102" t="str">
        <f>přihlášky!C9</f>
        <v>ÚO Písek</v>
      </c>
    </row>
    <row r="104" spans="1:5" ht="16.5" customHeight="1" x14ac:dyDescent="0.25">
      <c r="A104" s="305">
        <v>13</v>
      </c>
      <c r="B104" s="131">
        <v>2</v>
      </c>
      <c r="C104" s="131">
        <v>25</v>
      </c>
      <c r="D104" s="151" t="str">
        <f>IF(přihlášky!$F$59="X",přihlášky!$E$59,přihlášky!$H$59)</f>
        <v>Hüttner Milan</v>
      </c>
      <c r="E104" s="101" t="str">
        <f>přihlášky!C10</f>
        <v>ÚO Český Krumlov</v>
      </c>
    </row>
    <row r="105" spans="1:5" ht="16.5" customHeight="1" thickBot="1" x14ac:dyDescent="0.3">
      <c r="A105" s="306"/>
      <c r="B105" s="21">
        <v>1</v>
      </c>
      <c r="C105" s="21">
        <v>26</v>
      </c>
      <c r="D105" s="152" t="str">
        <f>IF(přihlášky!$F$72="X",přihlášky!$E$72,přihlášky!$H$72)</f>
        <v>Rosa Petr</v>
      </c>
      <c r="E105" s="102" t="str">
        <f>přihlášky!C11</f>
        <v>ÚO Prachatice</v>
      </c>
    </row>
    <row r="106" spans="1:5" ht="16.5" customHeight="1" x14ac:dyDescent="0.25">
      <c r="A106" s="305">
        <v>14</v>
      </c>
      <c r="B106" s="131">
        <v>2</v>
      </c>
      <c r="C106" s="131">
        <v>27</v>
      </c>
      <c r="D106" s="151" t="str">
        <f>IF(přihlášky!$F$85="X",přihlášky!$E$85,přihlášky!$H$85)</f>
        <v>Pěnča Ivan</v>
      </c>
      <c r="E106" s="101" t="str">
        <f>přihlášky!C12</f>
        <v>ÚO Strakonice</v>
      </c>
    </row>
    <row r="107" spans="1:5" ht="16.5" customHeight="1" thickBot="1" x14ac:dyDescent="0.3">
      <c r="A107" s="306"/>
      <c r="B107" s="21">
        <v>1</v>
      </c>
      <c r="C107" s="21">
        <v>28</v>
      </c>
      <c r="D107" s="152" t="str">
        <f>IF(přihlášky!$F$98="X",přihlášky!$E$98,přihlášky!$H$98)</f>
        <v>Brožek Josef</v>
      </c>
      <c r="E107" s="102" t="str">
        <f>přihlášky!C13</f>
        <v>ÚO Tábor</v>
      </c>
    </row>
    <row r="108" spans="1:5" ht="16.5" customHeight="1" x14ac:dyDescent="0.25">
      <c r="A108" s="305">
        <v>15</v>
      </c>
      <c r="B108" s="131">
        <v>2</v>
      </c>
      <c r="C108" s="131">
        <v>29</v>
      </c>
      <c r="D108" s="151" t="str">
        <f>IF(přihlášky!$F$21="X",přihlášky!$E$21,přihlášky!$H$21)</f>
        <v>Ježek Jan</v>
      </c>
      <c r="E108" s="101" t="str">
        <f>přihlášky!C7</f>
        <v>ÚO České Budějovice</v>
      </c>
    </row>
    <row r="109" spans="1:5" ht="16.5" customHeight="1" thickBot="1" x14ac:dyDescent="0.3">
      <c r="A109" s="306"/>
      <c r="B109" s="21">
        <v>1</v>
      </c>
      <c r="C109" s="21">
        <v>30</v>
      </c>
      <c r="D109" s="152" t="str">
        <f>IF(přihlášky!$F$34="X",přihlášky!$E$34,přihlášky!$H$34)</f>
        <v>Šenkýř Marek</v>
      </c>
      <c r="E109" s="102" t="str">
        <f>přihlášky!C8</f>
        <v>ÚO Jindřichův Hradec</v>
      </c>
    </row>
    <row r="110" spans="1:5" ht="16.5" customHeight="1" x14ac:dyDescent="0.25">
      <c r="A110" s="305">
        <v>16</v>
      </c>
      <c r="B110" s="131">
        <v>2</v>
      </c>
      <c r="C110" s="131">
        <v>31</v>
      </c>
      <c r="D110" s="151" t="str">
        <f>IF(přihlášky!$F$47="X",přihlášky!$E$47,přihlášky!$H$47)</f>
        <v>Kašpar Michal</v>
      </c>
      <c r="E110" s="101" t="str">
        <f>přihlášky!C9</f>
        <v>ÚO Písek</v>
      </c>
    </row>
    <row r="111" spans="1:5" ht="16.5" customHeight="1" thickBot="1" x14ac:dyDescent="0.3">
      <c r="A111" s="306"/>
      <c r="B111" s="21">
        <v>1</v>
      </c>
      <c r="C111" s="21">
        <v>32</v>
      </c>
      <c r="D111" s="152" t="str">
        <f>IF(přihlášky!$F$60="X",přihlášky!$E$60,přihlášky!$H$60)</f>
        <v>Klein Adolf</v>
      </c>
      <c r="E111" s="102" t="str">
        <f>přihlášky!C10</f>
        <v>ÚO Český Krumlov</v>
      </c>
    </row>
    <row r="112" spans="1:5" ht="16.5" customHeight="1" x14ac:dyDescent="0.25">
      <c r="A112" s="305">
        <v>17</v>
      </c>
      <c r="B112" s="131">
        <v>2</v>
      </c>
      <c r="C112" s="131">
        <v>33</v>
      </c>
      <c r="D112" s="151" t="str">
        <f>IF(přihlášky!$F$73="X",přihlášky!$E$73,přihlášky!$H$73)</f>
        <v>Jiráň Marek</v>
      </c>
      <c r="E112" s="101" t="str">
        <f>přihlášky!C11</f>
        <v>ÚO Prachatice</v>
      </c>
    </row>
    <row r="113" spans="1:5" ht="16.5" customHeight="1" thickBot="1" x14ac:dyDescent="0.3">
      <c r="A113" s="306"/>
      <c r="B113" s="21">
        <v>1</v>
      </c>
      <c r="C113" s="21">
        <v>34</v>
      </c>
      <c r="D113" s="152" t="str">
        <f>IF(přihlášky!$F$86="X",přihlášky!$E$86,přihlášky!$H$86)</f>
        <v>Kreuz Jakub</v>
      </c>
      <c r="E113" s="102" t="str">
        <f>přihlášky!C12</f>
        <v>ÚO Strakonice</v>
      </c>
    </row>
    <row r="114" spans="1:5" ht="16.5" customHeight="1" x14ac:dyDescent="0.25">
      <c r="A114" s="305">
        <v>18</v>
      </c>
      <c r="B114" s="131">
        <v>2</v>
      </c>
      <c r="C114" s="131">
        <v>35</v>
      </c>
      <c r="D114" s="151" t="str">
        <f>IF(přihlášky!$F$99="X",přihlášky!$E$99,přihlášky!$H$99)</f>
        <v>Dvořák Václav</v>
      </c>
      <c r="E114" s="101" t="str">
        <f>přihlášky!C13</f>
        <v>ÚO Tábor</v>
      </c>
    </row>
    <row r="115" spans="1:5" ht="16.5" customHeight="1" thickBot="1" x14ac:dyDescent="0.3">
      <c r="A115" s="306"/>
      <c r="B115" s="21">
        <v>1</v>
      </c>
      <c r="C115" s="21">
        <v>36</v>
      </c>
      <c r="D115" s="152" t="str">
        <f>IF(přihlášky!$F$22="X",přihlášky!$E$22,přihlášky!$H$22)</f>
        <v>Hájek David</v>
      </c>
      <c r="E115" s="102" t="str">
        <f>přihlášky!C7</f>
        <v>ÚO České Budějovice</v>
      </c>
    </row>
    <row r="116" spans="1:5" ht="16.5" customHeight="1" x14ac:dyDescent="0.2">
      <c r="A116" s="294" t="s">
        <v>16</v>
      </c>
      <c r="B116" s="308"/>
      <c r="C116" s="308"/>
      <c r="D116" s="308"/>
      <c r="E116" s="309"/>
    </row>
    <row r="117" spans="1:5" ht="16.5" customHeight="1" thickBot="1" x14ac:dyDescent="0.25">
      <c r="A117" s="310"/>
      <c r="B117" s="311"/>
      <c r="C117" s="311"/>
      <c r="D117" s="311"/>
      <c r="E117" s="312"/>
    </row>
    <row r="118" spans="1:5" ht="48" customHeight="1" thickBot="1" x14ac:dyDescent="0.25">
      <c r="A118" s="28" t="s">
        <v>14</v>
      </c>
      <c r="B118" s="29" t="s">
        <v>13</v>
      </c>
      <c r="C118" s="30" t="s">
        <v>10</v>
      </c>
      <c r="D118" s="30" t="s">
        <v>0</v>
      </c>
      <c r="E118" s="30" t="s">
        <v>2</v>
      </c>
    </row>
    <row r="119" spans="1:5" ht="16.5" customHeight="1" x14ac:dyDescent="0.25">
      <c r="A119" s="305">
        <v>19</v>
      </c>
      <c r="B119" s="131">
        <v>2</v>
      </c>
      <c r="C119" s="131">
        <v>37</v>
      </c>
      <c r="D119" s="151" t="str">
        <f>IF(přihlášky!$F$35="X",přihlášky!$E$35,přihlášky!$H$35)</f>
        <v>Nestartuje</v>
      </c>
      <c r="E119" s="101" t="str">
        <f>přihlášky!C8</f>
        <v>ÚO Jindřichův Hradec</v>
      </c>
    </row>
    <row r="120" spans="1:5" ht="16.5" customHeight="1" thickBot="1" x14ac:dyDescent="0.3">
      <c r="A120" s="306"/>
      <c r="B120" s="21">
        <v>1</v>
      </c>
      <c r="C120" s="21">
        <v>38</v>
      </c>
      <c r="D120" s="68" t="str">
        <f>IF(přihlášky!$F$48="X",přihlášky!$E$48,přihlášky!$H$48)</f>
        <v>Novoný Tomáš</v>
      </c>
      <c r="E120" s="102" t="str">
        <f>přihlášky!C9</f>
        <v>ÚO Písek</v>
      </c>
    </row>
    <row r="121" spans="1:5" ht="16.5" customHeight="1" x14ac:dyDescent="0.25">
      <c r="A121" s="305">
        <v>20</v>
      </c>
      <c r="B121" s="131">
        <v>2</v>
      </c>
      <c r="C121" s="131">
        <v>39</v>
      </c>
      <c r="D121" s="129" t="str">
        <f>IF(přihlášky!$F$61="X",přihlášky!$E$61,přihlášky!$H$61)</f>
        <v>Kaločai Martin</v>
      </c>
      <c r="E121" s="101" t="str">
        <f>přihlášky!C10</f>
        <v>ÚO Český Krumlov</v>
      </c>
    </row>
    <row r="122" spans="1:5" ht="16.5" customHeight="1" thickBot="1" x14ac:dyDescent="0.3">
      <c r="A122" s="306"/>
      <c r="B122" s="21">
        <v>1</v>
      </c>
      <c r="C122" s="21">
        <v>40</v>
      </c>
      <c r="D122" s="68" t="str">
        <f>IF(přihlášky!$F$74="X",přihlášky!$E$74,přihlášky!$H$74)</f>
        <v>Kacetl Vít</v>
      </c>
      <c r="E122" s="102" t="str">
        <f>přihlášky!C11</f>
        <v>ÚO Prachatice</v>
      </c>
    </row>
    <row r="123" spans="1:5" ht="16.5" customHeight="1" x14ac:dyDescent="0.25">
      <c r="A123" s="305">
        <v>21</v>
      </c>
      <c r="B123" s="131">
        <v>2</v>
      </c>
      <c r="C123" s="131">
        <v>41</v>
      </c>
      <c r="D123" s="129" t="str">
        <f>IF(přihlášky!$F$87="X",přihlášky!$E$87,přihlášky!$H$87)</f>
        <v>Suchopár Jiří</v>
      </c>
      <c r="E123" s="101" t="str">
        <f>přihlášky!C12</f>
        <v>ÚO Strakonice</v>
      </c>
    </row>
    <row r="124" spans="1:5" ht="16.5" customHeight="1" thickBot="1" x14ac:dyDescent="0.3">
      <c r="A124" s="306"/>
      <c r="B124" s="21">
        <v>1</v>
      </c>
      <c r="C124" s="21">
        <v>42</v>
      </c>
      <c r="D124" s="68" t="str">
        <f>IF(přihlášky!$F$100="X",přihlášky!$E$100,přihlášky!$H$100)</f>
        <v>Novák Tomáš</v>
      </c>
      <c r="E124" s="102" t="str">
        <f>přihlášky!C13</f>
        <v>ÚO Tábor</v>
      </c>
    </row>
    <row r="125" spans="1:5" ht="16.5" customHeight="1" x14ac:dyDescent="0.25">
      <c r="A125" s="305">
        <v>22</v>
      </c>
      <c r="B125" s="131">
        <v>2</v>
      </c>
      <c r="C125" s="131">
        <v>43</v>
      </c>
      <c r="D125" s="129" t="str">
        <f>IF(přihlášky!$F$23="X",přihlášky!$E$23,přihlášky!$H$23)</f>
        <v>Klimeš Miroslav</v>
      </c>
      <c r="E125" s="101" t="str">
        <f>přihlášky!C7</f>
        <v>ÚO České Budějovice</v>
      </c>
    </row>
    <row r="126" spans="1:5" ht="16.5" customHeight="1" thickBot="1" x14ac:dyDescent="0.3">
      <c r="A126" s="306"/>
      <c r="B126" s="21">
        <v>1</v>
      </c>
      <c r="C126" s="21">
        <v>44</v>
      </c>
      <c r="D126" s="68" t="str">
        <f>IF(přihlášky!$F$36="X",přihlášky!$E$36,přihlášky!$H$36)</f>
        <v>Kučera Jan</v>
      </c>
      <c r="E126" s="102" t="str">
        <f>přihlášky!C8</f>
        <v>ÚO Jindřichův Hradec</v>
      </c>
    </row>
    <row r="127" spans="1:5" ht="16.5" customHeight="1" x14ac:dyDescent="0.25">
      <c r="A127" s="305">
        <v>23</v>
      </c>
      <c r="B127" s="131">
        <v>2</v>
      </c>
      <c r="C127" s="131">
        <v>45</v>
      </c>
      <c r="D127" s="129" t="str">
        <f>IF(přihlášky!$F$49="X",přihlášky!$E$49,přihlášky!$H$49)</f>
        <v>Motejzík Martin</v>
      </c>
      <c r="E127" s="101" t="str">
        <f>přihlášky!C9</f>
        <v>ÚO Písek</v>
      </c>
    </row>
    <row r="128" spans="1:5" ht="16.5" customHeight="1" thickBot="1" x14ac:dyDescent="0.3">
      <c r="A128" s="306"/>
      <c r="B128" s="21">
        <v>1</v>
      </c>
      <c r="C128" s="21">
        <v>46</v>
      </c>
      <c r="D128" s="68" t="str">
        <f>IF(přihlášky!$F$62="X",přihlášky!$E$62,přihlášky!$H$62)</f>
        <v>Bartuška Jiří</v>
      </c>
      <c r="E128" s="102" t="str">
        <f>přihlášky!C10</f>
        <v>ÚO Český Krumlov</v>
      </c>
    </row>
    <row r="129" spans="1:5" ht="16.5" customHeight="1" x14ac:dyDescent="0.25">
      <c r="A129" s="305">
        <v>24</v>
      </c>
      <c r="B129" s="131">
        <v>2</v>
      </c>
      <c r="C129" s="131">
        <v>47</v>
      </c>
      <c r="D129" s="129" t="str">
        <f>IF(přihlášky!$F$75="X",přihlášky!$E$75,přihlášky!$H$75)</f>
        <v>Jiráň Aleš</v>
      </c>
      <c r="E129" s="101" t="str">
        <f>přihlášky!C11</f>
        <v>ÚO Prachatice</v>
      </c>
    </row>
    <row r="130" spans="1:5" ht="16.5" customHeight="1" thickBot="1" x14ac:dyDescent="0.3">
      <c r="A130" s="306"/>
      <c r="B130" s="21">
        <v>1</v>
      </c>
      <c r="C130" s="21">
        <v>48</v>
      </c>
      <c r="D130" s="68" t="str">
        <f>IF(přihlášky!$F$88="X",přihlášky!$E$88,přihlášky!$H$88)</f>
        <v>Božka Martin</v>
      </c>
      <c r="E130" s="102" t="str">
        <f>přihlášky!C12</f>
        <v>ÚO Strakonice</v>
      </c>
    </row>
    <row r="131" spans="1:5" ht="16.5" customHeight="1" x14ac:dyDescent="0.25">
      <c r="A131" s="305">
        <v>25</v>
      </c>
      <c r="B131" s="131">
        <v>2</v>
      </c>
      <c r="C131" s="131">
        <v>49</v>
      </c>
      <c r="D131" s="129" t="str">
        <f>IF(přihlášky!$F$101="X",přihlášky!$E$101,přihlášky!$H$101)</f>
        <v>Fišer Ondřej</v>
      </c>
      <c r="E131" s="101" t="str">
        <f>přihlášky!C13</f>
        <v>ÚO Tábor</v>
      </c>
    </row>
    <row r="132" spans="1:5" ht="16.5" customHeight="1" thickBot="1" x14ac:dyDescent="0.3">
      <c r="A132" s="306"/>
      <c r="B132" s="21">
        <v>1</v>
      </c>
      <c r="C132" s="21">
        <v>50</v>
      </c>
      <c r="D132" s="68" t="str">
        <f>IF(přihlášky!$F$24="X",přihlášky!$E$24,přihlášky!$H$24)</f>
        <v xml:space="preserve">Malík Jan </v>
      </c>
      <c r="E132" s="102" t="str">
        <f>přihlášky!C7</f>
        <v>ÚO České Budějovice</v>
      </c>
    </row>
    <row r="133" spans="1:5" ht="16.5" customHeight="1" x14ac:dyDescent="0.25">
      <c r="A133" s="305">
        <v>26</v>
      </c>
      <c r="B133" s="131">
        <v>2</v>
      </c>
      <c r="C133" s="131">
        <v>51</v>
      </c>
      <c r="D133" s="129" t="str">
        <f>IF(přihlášky!$F$37="X",přihlášky!$E$37,přihlášky!$H$37)</f>
        <v>Bašta Vojtěch</v>
      </c>
      <c r="E133" s="101" t="str">
        <f>přihlášky!C8</f>
        <v>ÚO Jindřichův Hradec</v>
      </c>
    </row>
    <row r="134" spans="1:5" ht="16.5" customHeight="1" thickBot="1" x14ac:dyDescent="0.3">
      <c r="A134" s="306"/>
      <c r="B134" s="21">
        <v>1</v>
      </c>
      <c r="C134" s="21">
        <v>52</v>
      </c>
      <c r="D134" s="130" t="str">
        <f>IF(přihlášky!$F$50="X",přihlášky!$E$50,přihlášky!$H$50)</f>
        <v>Brož Lukáš</v>
      </c>
      <c r="E134" s="102" t="str">
        <f>přihlášky!C9</f>
        <v>ÚO Písek</v>
      </c>
    </row>
    <row r="135" spans="1:5" ht="16.5" customHeight="1" x14ac:dyDescent="0.25">
      <c r="A135" s="305">
        <v>27</v>
      </c>
      <c r="B135" s="131">
        <v>2</v>
      </c>
      <c r="C135" s="131">
        <v>53</v>
      </c>
      <c r="D135" s="129" t="str">
        <f>IF(přihlášky!$F$63="X",přihlášky!$E$63,přihlášky!$H$63)</f>
        <v>Kačer Zdeněk</v>
      </c>
      <c r="E135" s="101" t="str">
        <f>přihlášky!C10</f>
        <v>ÚO Český Krumlov</v>
      </c>
    </row>
    <row r="136" spans="1:5" ht="16.5" customHeight="1" thickBot="1" x14ac:dyDescent="0.3">
      <c r="A136" s="306"/>
      <c r="B136" s="21">
        <v>1</v>
      </c>
      <c r="C136" s="21">
        <v>54</v>
      </c>
      <c r="D136" s="68" t="str">
        <f>IF(přihlášky!$F$76="X",přihlášky!$E$76,přihlášky!$H$76)</f>
        <v>Kouba Jiří</v>
      </c>
      <c r="E136" s="102" t="str">
        <f>přihlášky!C11</f>
        <v>ÚO Prachatice</v>
      </c>
    </row>
    <row r="137" spans="1:5" ht="16.5" customHeight="1" x14ac:dyDescent="0.25">
      <c r="A137" s="305">
        <v>28</v>
      </c>
      <c r="B137" s="131">
        <v>2</v>
      </c>
      <c r="C137" s="131">
        <v>55</v>
      </c>
      <c r="D137" s="129" t="str">
        <f>IF(přihlášky!$F$89="X",přihlášky!$E$89,přihlášky!$H$89)</f>
        <v>Černovský Michal</v>
      </c>
      <c r="E137" s="101" t="str">
        <f>přihlášky!C12</f>
        <v>ÚO Strakonice</v>
      </c>
    </row>
    <row r="138" spans="1:5" ht="16.5" customHeight="1" thickBot="1" x14ac:dyDescent="0.3">
      <c r="A138" s="306"/>
      <c r="B138" s="21">
        <v>1</v>
      </c>
      <c r="C138" s="21">
        <v>56</v>
      </c>
      <c r="D138" s="68" t="str">
        <f>IF(přihlášky!$F$102="X",přihlášky!$E$102,přihlášky!$H$102)</f>
        <v>Mareš Jiří</v>
      </c>
      <c r="E138" s="102" t="str">
        <f>přihlášky!C13</f>
        <v>ÚO Tábor</v>
      </c>
    </row>
    <row r="139" spans="1:5" ht="16.5" customHeight="1" x14ac:dyDescent="0.25">
      <c r="A139" s="305">
        <v>29</v>
      </c>
      <c r="B139" s="131">
        <v>2</v>
      </c>
      <c r="C139" s="131">
        <v>57</v>
      </c>
      <c r="D139" s="129" t="str">
        <f>IF(přihlášky!$F$25="X",přihlášky!$E$25,přihlášky!$H$25)</f>
        <v>Nestartuje</v>
      </c>
      <c r="E139" s="101" t="str">
        <f>přihlášky!C7</f>
        <v>ÚO České Budějovice</v>
      </c>
    </row>
    <row r="140" spans="1:5" ht="16.5" customHeight="1" thickBot="1" x14ac:dyDescent="0.3">
      <c r="A140" s="306"/>
      <c r="B140" s="21">
        <v>1</v>
      </c>
      <c r="C140" s="21">
        <v>58</v>
      </c>
      <c r="D140" s="68" t="str">
        <f>IF(přihlášky!$F$38="X",přihlášky!$E$38,přihlášky!$H$38)</f>
        <v>Čuta Miroslav</v>
      </c>
      <c r="E140" s="102" t="str">
        <f>přihlášky!C8</f>
        <v>ÚO Jindřichův Hradec</v>
      </c>
    </row>
    <row r="141" spans="1:5" ht="16.5" customHeight="1" x14ac:dyDescent="0.25">
      <c r="A141" s="305">
        <v>30</v>
      </c>
      <c r="B141" s="131">
        <v>2</v>
      </c>
      <c r="C141" s="69">
        <v>59</v>
      </c>
      <c r="D141" s="129" t="str">
        <f>IF(přihlášky!$F$51="X",přihlášky!$E$51,přihlášky!$H$51)</f>
        <v>Kroupa Miroslav</v>
      </c>
      <c r="E141" s="101" t="str">
        <f>přihlášky!C9</f>
        <v>ÚO Písek</v>
      </c>
    </row>
    <row r="142" spans="1:5" ht="16.5" customHeight="1" thickBot="1" x14ac:dyDescent="0.3">
      <c r="A142" s="306"/>
      <c r="B142" s="21">
        <v>1</v>
      </c>
      <c r="C142" s="70">
        <v>60</v>
      </c>
      <c r="D142" s="68" t="str">
        <f>IF(přihlášky!$F$64="X",přihlášky!$E$64,přihlášky!$H$64)</f>
        <v>Šebest Dušan</v>
      </c>
      <c r="E142" s="102" t="str">
        <f>přihlášky!C10</f>
        <v>ÚO Český Krumlov</v>
      </c>
    </row>
    <row r="143" spans="1:5" ht="16.5" customHeight="1" x14ac:dyDescent="0.25">
      <c r="A143" s="305">
        <v>31</v>
      </c>
      <c r="B143" s="131">
        <v>2</v>
      </c>
      <c r="C143" s="69">
        <v>61</v>
      </c>
      <c r="D143" s="153" t="str">
        <f>IF(přihlášky!$F$77="X",přihlášky!$E$77,přihlášky!$H$77)</f>
        <v>Nestartuje</v>
      </c>
      <c r="E143" s="101" t="str">
        <f>přihlášky!C11</f>
        <v>ÚO Prachatice</v>
      </c>
    </row>
    <row r="144" spans="1:5" ht="16.5" customHeight="1" thickBot="1" x14ac:dyDescent="0.3">
      <c r="A144" s="306"/>
      <c r="B144" s="21">
        <v>1</v>
      </c>
      <c r="C144" s="70">
        <v>62</v>
      </c>
      <c r="D144" s="68" t="str">
        <f>IF(přihlášky!$F$90="X",přihlášky!$E$90,přihlášky!$H$90)</f>
        <v>Nestartuje</v>
      </c>
      <c r="E144" s="102" t="str">
        <f>přihlášky!C12</f>
        <v>ÚO Strakonice</v>
      </c>
    </row>
    <row r="145" spans="1:5" ht="16.5" customHeight="1" x14ac:dyDescent="0.25">
      <c r="A145" s="305">
        <v>32</v>
      </c>
      <c r="B145" s="131">
        <v>2</v>
      </c>
      <c r="C145" s="69">
        <v>63</v>
      </c>
      <c r="D145" s="129" t="str">
        <f>IF(přihlášky!$F$103="X",přihlášky!$E$103,přihlášky!$H$103)</f>
        <v>Nestartuje</v>
      </c>
      <c r="E145" s="101" t="str">
        <f>přihlášky!C13</f>
        <v>ÚO Tábor</v>
      </c>
    </row>
    <row r="146" spans="1:5" ht="16.5" customHeight="1" thickBot="1" x14ac:dyDescent="0.3">
      <c r="A146" s="306"/>
      <c r="B146" s="21">
        <v>1</v>
      </c>
      <c r="C146" s="70">
        <v>64</v>
      </c>
      <c r="D146" s="68" t="str">
        <f>IF(přihlášky!$F$26="X",přihlášky!$E$26,přihlášky!$H$26)</f>
        <v>Nestartuje</v>
      </c>
      <c r="E146" s="102" t="str">
        <f>přihlášky!C7</f>
        <v>ÚO České Budějovice</v>
      </c>
    </row>
    <row r="147" spans="1:5" ht="16.5" customHeight="1" x14ac:dyDescent="0.25">
      <c r="A147" s="305">
        <v>33</v>
      </c>
      <c r="B147" s="131">
        <v>2</v>
      </c>
      <c r="C147" s="131">
        <v>65</v>
      </c>
      <c r="D147" s="129" t="str">
        <f>IF(přihlášky!$F$39="X",přihlášky!$E$39,přihlášky!$H$39)</f>
        <v>Nestartuje</v>
      </c>
      <c r="E147" s="101" t="str">
        <f>přihlášky!C8</f>
        <v>ÚO Jindřichův Hradec</v>
      </c>
    </row>
    <row r="148" spans="1:5" ht="16.5" customHeight="1" thickBot="1" x14ac:dyDescent="0.3">
      <c r="A148" s="306"/>
      <c r="B148" s="21">
        <v>1</v>
      </c>
      <c r="C148" s="21">
        <v>66</v>
      </c>
      <c r="D148" s="68" t="str">
        <f>IF(přihlášky!$F$52="X",přihlášky!$E$52,přihlášky!$H$52)</f>
        <v>Nestartuje</v>
      </c>
      <c r="E148" s="102" t="str">
        <f>přihlášky!C9</f>
        <v>ÚO Písek</v>
      </c>
    </row>
    <row r="149" spans="1:5" ht="16.5" customHeight="1" x14ac:dyDescent="0.25">
      <c r="A149" s="305">
        <v>34</v>
      </c>
      <c r="B149" s="131">
        <v>2</v>
      </c>
      <c r="C149" s="131">
        <v>67</v>
      </c>
      <c r="D149" s="129" t="str">
        <f>IF(přihlášky!$F$65="X",přihlášky!$E$65,přihlášky!$H$65)</f>
        <v>Liebl Václav</v>
      </c>
      <c r="E149" s="101" t="str">
        <f>přihlášky!C10</f>
        <v>ÚO Český Krumlov</v>
      </c>
    </row>
    <row r="150" spans="1:5" ht="16.5" customHeight="1" thickBot="1" x14ac:dyDescent="0.3">
      <c r="A150" s="306"/>
      <c r="B150" s="21">
        <v>1</v>
      </c>
      <c r="C150" s="21">
        <v>68</v>
      </c>
      <c r="D150" s="68" t="str">
        <f>IF(přihlášky!$F$78="X",přihlášky!$E$78,přihlášky!$H$78)</f>
        <v>Nestartuje</v>
      </c>
      <c r="E150" s="102" t="str">
        <f>přihlášky!C11</f>
        <v>ÚO Prachatice</v>
      </c>
    </row>
    <row r="151" spans="1:5" ht="16.5" customHeight="1" x14ac:dyDescent="0.25">
      <c r="A151" s="305">
        <v>35</v>
      </c>
      <c r="B151" s="131">
        <v>2</v>
      </c>
      <c r="C151" s="131">
        <v>69</v>
      </c>
      <c r="D151" s="129" t="str">
        <f>IF(přihlášky!$F$91="X",přihlášky!$E$91,přihlášky!$H$91)</f>
        <v>Nestartuje</v>
      </c>
      <c r="E151" s="101" t="str">
        <f>přihlášky!C12</f>
        <v>ÚO Strakonice</v>
      </c>
    </row>
    <row r="152" spans="1:5" ht="16.5" customHeight="1" thickBot="1" x14ac:dyDescent="0.3">
      <c r="A152" s="306"/>
      <c r="B152" s="21">
        <v>1</v>
      </c>
      <c r="C152" s="21">
        <v>70</v>
      </c>
      <c r="D152" s="68" t="str">
        <f>IF(přihlášky!$F$104="X",přihlášky!$E$104,přihlášky!$H$104)</f>
        <v>Nestartuje</v>
      </c>
      <c r="E152" s="102" t="str">
        <f>přihlášky!C13</f>
        <v>ÚO Tábor</v>
      </c>
    </row>
    <row r="153" spans="1:5" x14ac:dyDescent="0.2">
      <c r="A153" s="313" t="s">
        <v>17</v>
      </c>
      <c r="B153" s="317"/>
      <c r="C153" s="317"/>
      <c r="D153" s="317"/>
      <c r="E153" s="318"/>
    </row>
    <row r="154" spans="1:5" ht="16.5" thickBot="1" x14ac:dyDescent="0.25">
      <c r="A154" s="314"/>
      <c r="B154" s="319"/>
      <c r="C154" s="319"/>
      <c r="D154" s="319"/>
      <c r="E154" s="320"/>
    </row>
    <row r="155" spans="1:5" ht="29.25" thickBot="1" x14ac:dyDescent="0.25">
      <c r="A155" s="256" t="s">
        <v>14</v>
      </c>
      <c r="B155" s="257" t="s">
        <v>13</v>
      </c>
      <c r="C155" s="224" t="s">
        <v>10</v>
      </c>
      <c r="D155" s="224" t="s">
        <v>0</v>
      </c>
      <c r="E155" s="258" t="s">
        <v>2</v>
      </c>
    </row>
    <row r="156" spans="1:5" x14ac:dyDescent="0.2">
      <c r="A156" s="300">
        <v>1</v>
      </c>
      <c r="B156" s="69">
        <v>1</v>
      </c>
      <c r="C156" s="69">
        <v>1</v>
      </c>
      <c r="D156" s="151" t="str">
        <f>IF(přihlášky!$G$17="X",přihlášky!$E$17,přihlášky!H169)</f>
        <v>Krygar Josef</v>
      </c>
      <c r="E156" s="101" t="str">
        <f>přihlášky!C7</f>
        <v>ÚO České Budějovice</v>
      </c>
    </row>
    <row r="157" spans="1:5" x14ac:dyDescent="0.2">
      <c r="A157" s="290"/>
      <c r="B157" s="219">
        <v>2</v>
      </c>
      <c r="C157" s="219">
        <v>2</v>
      </c>
      <c r="D157" s="169" t="str">
        <f>IF(přihlášky!$G$30="X",přihlášky!$E$30,přihlášky!$H$30)</f>
        <v>Šmíd Stanislav</v>
      </c>
      <c r="E157" s="221" t="str">
        <f>přihlášky!C8</f>
        <v>ÚO Jindřichův Hradec</v>
      </c>
    </row>
    <row r="158" spans="1:5" ht="16.5" thickBot="1" x14ac:dyDescent="0.25">
      <c r="A158" s="291"/>
      <c r="B158" s="70">
        <v>3</v>
      </c>
      <c r="C158" s="70">
        <v>3</v>
      </c>
      <c r="D158" s="152" t="str">
        <f>IF(přihlášky!$G$43="X",přihlášky!$E$43,přihlášky!$H$43)</f>
        <v>Šťastný Ladislav</v>
      </c>
      <c r="E158" s="102" t="str">
        <f>přihlášky!C9</f>
        <v>ÚO Písek</v>
      </c>
    </row>
    <row r="159" spans="1:5" x14ac:dyDescent="0.2">
      <c r="A159" s="300">
        <v>2</v>
      </c>
      <c r="B159" s="69">
        <v>1</v>
      </c>
      <c r="C159" s="69">
        <v>4</v>
      </c>
      <c r="D159" s="151" t="str">
        <f>IF(přihlášky!$G$56="X",přihlášky!$E$56,přihlášky!$H$56)</f>
        <v>Wirth Aleš</v>
      </c>
      <c r="E159" s="101" t="str">
        <f>přihlášky!C10</f>
        <v>ÚO Český Krumlov</v>
      </c>
    </row>
    <row r="160" spans="1:5" x14ac:dyDescent="0.2">
      <c r="A160" s="290"/>
      <c r="B160" s="219">
        <v>2</v>
      </c>
      <c r="C160" s="219">
        <v>5</v>
      </c>
      <c r="D160" s="169" t="str">
        <f>IF(přihlášky!$G$69="X",přihlášky!$E$69,přihlášky!$H$69)</f>
        <v>Cais Martin</v>
      </c>
      <c r="E160" s="221" t="str">
        <f>přihlášky!C11</f>
        <v>ÚO Prachatice</v>
      </c>
    </row>
    <row r="161" spans="1:5" ht="16.5" thickBot="1" x14ac:dyDescent="0.25">
      <c r="A161" s="291"/>
      <c r="B161" s="70">
        <v>3</v>
      </c>
      <c r="C161" s="70">
        <v>6</v>
      </c>
      <c r="D161" s="152" t="str">
        <f>IF(přihlášky!$G$82="X",přihlášky!$E$82,přihlášky!$H$82)</f>
        <v>Vaňač Aleš</v>
      </c>
      <c r="E161" s="102" t="str">
        <f>přihlášky!C12</f>
        <v>ÚO Strakonice</v>
      </c>
    </row>
    <row r="162" spans="1:5" x14ac:dyDescent="0.2">
      <c r="A162" s="300">
        <v>3</v>
      </c>
      <c r="B162" s="69">
        <v>1</v>
      </c>
      <c r="C162" s="69">
        <v>7</v>
      </c>
      <c r="D162" s="151" t="str">
        <f>IF(přihlášky!$G$95="X",přihlášky!$E$95,přihlášky!$H$95)</f>
        <v>Janovský Martin</v>
      </c>
      <c r="E162" s="101" t="str">
        <f>přihlášky!C13</f>
        <v>ÚO Tábor</v>
      </c>
    </row>
    <row r="163" spans="1:5" x14ac:dyDescent="0.2">
      <c r="A163" s="290"/>
      <c r="B163" s="219">
        <v>2</v>
      </c>
      <c r="C163" s="219">
        <v>8</v>
      </c>
      <c r="D163" s="169" t="str">
        <f>IF(přihlášky!$G$18="X",přihlášky!$E$18,přihlášky!H170)</f>
        <v>Severa Marek</v>
      </c>
      <c r="E163" s="221" t="str">
        <f>přihlášky!C7</f>
        <v>ÚO České Budějovice</v>
      </c>
    </row>
    <row r="164" spans="1:5" ht="16.5" thickBot="1" x14ac:dyDescent="0.25">
      <c r="A164" s="291"/>
      <c r="B164" s="70">
        <v>3</v>
      </c>
      <c r="C164" s="70">
        <v>9</v>
      </c>
      <c r="D164" s="152" t="str">
        <f>IF(přihlášky!$G$31="X",přihlášky!$E$31,přihlášky!$H$31)</f>
        <v>Doktor Michal</v>
      </c>
      <c r="E164" s="102" t="str">
        <f>přihlášky!C8</f>
        <v>ÚO Jindřichův Hradec</v>
      </c>
    </row>
    <row r="165" spans="1:5" x14ac:dyDescent="0.2">
      <c r="A165" s="300">
        <v>4</v>
      </c>
      <c r="B165" s="69">
        <v>1</v>
      </c>
      <c r="C165" s="69">
        <v>10</v>
      </c>
      <c r="D165" s="151" t="str">
        <f>IF(přihlášky!$G$44="X",přihlášky!$E$44,přihlášky!$H$44)</f>
        <v>Trantina Karel</v>
      </c>
      <c r="E165" s="101" t="str">
        <f>přihlášky!C9</f>
        <v>ÚO Písek</v>
      </c>
    </row>
    <row r="166" spans="1:5" x14ac:dyDescent="0.2">
      <c r="A166" s="290"/>
      <c r="B166" s="219">
        <v>2</v>
      </c>
      <c r="C166" s="219">
        <v>11</v>
      </c>
      <c r="D166" s="169" t="str">
        <f>IF(přihlášky!$G$57="X",přihlášky!$E$57,přihlášky!$H$57)</f>
        <v>Dvořák Jan</v>
      </c>
      <c r="E166" s="221" t="str">
        <f>přihlášky!C10</f>
        <v>ÚO Český Krumlov</v>
      </c>
    </row>
    <row r="167" spans="1:5" ht="16.5" thickBot="1" x14ac:dyDescent="0.25">
      <c r="A167" s="291"/>
      <c r="B167" s="70">
        <v>3</v>
      </c>
      <c r="C167" s="70">
        <v>12</v>
      </c>
      <c r="D167" s="152" t="str">
        <f>IF(přihlášky!$G$70="X",přihlášky!$E$70,přihlášky!$H$70)</f>
        <v>Šustr Jiří</v>
      </c>
      <c r="E167" s="102" t="str">
        <f>přihlášky!C11</f>
        <v>ÚO Prachatice</v>
      </c>
    </row>
    <row r="168" spans="1:5" x14ac:dyDescent="0.2">
      <c r="A168" s="300">
        <v>5</v>
      </c>
      <c r="B168" s="69">
        <v>1</v>
      </c>
      <c r="C168" s="69">
        <v>13</v>
      </c>
      <c r="D168" s="151" t="str">
        <f>IF(přihlášky!$G$83="X",přihlášky!$E$83,přihlášky!$H$83)</f>
        <v>Muchl Vladimír</v>
      </c>
      <c r="E168" s="101" t="str">
        <f>přihlášky!C12</f>
        <v>ÚO Strakonice</v>
      </c>
    </row>
    <row r="169" spans="1:5" x14ac:dyDescent="0.2">
      <c r="A169" s="290"/>
      <c r="B169" s="219">
        <v>2</v>
      </c>
      <c r="C169" s="219">
        <v>14</v>
      </c>
      <c r="D169" s="169" t="str">
        <f>IF(přihlášky!$G$96="X",přihlášky!$E$96,přihlášky!$H$96)</f>
        <v>Řezáč Milan</v>
      </c>
      <c r="E169" s="221" t="str">
        <f>přihlášky!C13</f>
        <v>ÚO Tábor</v>
      </c>
    </row>
    <row r="170" spans="1:5" ht="16.5" thickBot="1" x14ac:dyDescent="0.25">
      <c r="A170" s="291"/>
      <c r="B170" s="70">
        <v>3</v>
      </c>
      <c r="C170" s="70">
        <v>15</v>
      </c>
      <c r="D170" s="152" t="str">
        <f>IF(přihlášky!$G$19="X",přihlášky!$E$19,přihlášky!$H$19)</f>
        <v>Čada Milan</v>
      </c>
      <c r="E170" s="102" t="str">
        <f>přihlášky!C7</f>
        <v>ÚO České Budějovice</v>
      </c>
    </row>
    <row r="171" spans="1:5" x14ac:dyDescent="0.2">
      <c r="A171" s="289">
        <v>6</v>
      </c>
      <c r="B171" s="69">
        <v>1</v>
      </c>
      <c r="C171" s="69">
        <v>16</v>
      </c>
      <c r="D171" s="151" t="str">
        <f>IF(přihlášky!$G$32="X",přihlášky!$E$32,přihlášky!$H$32)</f>
        <v>Nestartuje</v>
      </c>
      <c r="E171" s="101" t="str">
        <f>přihlášky!C8</f>
        <v>ÚO Jindřichův Hradec</v>
      </c>
    </row>
    <row r="172" spans="1:5" x14ac:dyDescent="0.2">
      <c r="A172" s="290"/>
      <c r="B172" s="219">
        <v>2</v>
      </c>
      <c r="C172" s="219">
        <v>17</v>
      </c>
      <c r="D172" s="169" t="str">
        <f>IF(přihlášky!$G$45="X",přihlášky!$E$45,přihlášky!$H$45)</f>
        <v>Smrt Stanislav</v>
      </c>
      <c r="E172" s="221" t="str">
        <f>přihlášky!C9</f>
        <v>ÚO Písek</v>
      </c>
    </row>
    <row r="173" spans="1:5" ht="16.5" thickBot="1" x14ac:dyDescent="0.25">
      <c r="A173" s="291"/>
      <c r="B173" s="70">
        <v>3</v>
      </c>
      <c r="C173" s="70">
        <v>18</v>
      </c>
      <c r="D173" s="152" t="str">
        <f>IF(přihlášky!$G$58="X",přihlášky!$E$58,přihlášky!$H$58)</f>
        <v>Ottenschläger Václav</v>
      </c>
      <c r="E173" s="102" t="str">
        <f>přihlášky!C10</f>
        <v>ÚO Český Krumlov</v>
      </c>
    </row>
    <row r="174" spans="1:5" x14ac:dyDescent="0.2">
      <c r="A174" s="305">
        <v>7</v>
      </c>
      <c r="B174" s="69">
        <v>1</v>
      </c>
      <c r="C174" s="69">
        <v>19</v>
      </c>
      <c r="D174" s="151" t="str">
        <f>IF(přihlášky!$G$71="X",přihlášky!$E$71,přihlášky!$H$71)</f>
        <v>Lenc Eduard</v>
      </c>
      <c r="E174" s="101" t="str">
        <f>přihlášky!C11</f>
        <v>ÚO Prachatice</v>
      </c>
    </row>
    <row r="175" spans="1:5" x14ac:dyDescent="0.2">
      <c r="A175" s="303"/>
      <c r="B175" s="219">
        <v>2</v>
      </c>
      <c r="C175" s="219">
        <v>20</v>
      </c>
      <c r="D175" s="169" t="str">
        <f>IF(přihlášky!$G$84="X",přihlášky!$E$84,přihlášky!$H$84)</f>
        <v>Louda Petr</v>
      </c>
      <c r="E175" s="221" t="str">
        <f>přihlášky!C12</f>
        <v>ÚO Strakonice</v>
      </c>
    </row>
    <row r="176" spans="1:5" ht="16.5" thickBot="1" x14ac:dyDescent="0.25">
      <c r="A176" s="304"/>
      <c r="B176" s="70">
        <v>3</v>
      </c>
      <c r="C176" s="70">
        <v>21</v>
      </c>
      <c r="D176" s="152" t="str">
        <f>IF(přihlášky!$G$97="X",přihlášky!$E$97,přihlášky!$H$97)</f>
        <v>Svatoň Petr</v>
      </c>
      <c r="E176" s="102" t="str">
        <f>přihlášky!C13</f>
        <v>ÚO Tábor</v>
      </c>
    </row>
    <row r="177" spans="1:5" x14ac:dyDescent="0.2">
      <c r="A177" s="302">
        <v>8</v>
      </c>
      <c r="B177" s="69">
        <v>1</v>
      </c>
      <c r="C177" s="69">
        <v>22</v>
      </c>
      <c r="D177" s="151" t="str">
        <f>IF(přihlášky!$G$20="X",přihlášky!$E$20,přihlášky!$H$20)</f>
        <v>Měřička Michal</v>
      </c>
      <c r="E177" s="101" t="str">
        <f>přihlášky!C7</f>
        <v>ÚO České Budějovice</v>
      </c>
    </row>
    <row r="178" spans="1:5" x14ac:dyDescent="0.2">
      <c r="A178" s="303"/>
      <c r="B178" s="219">
        <v>2</v>
      </c>
      <c r="C178" s="219">
        <v>23</v>
      </c>
      <c r="D178" s="169" t="str">
        <f>IF(přihlášky!$G$33="X",přihlášky!$E$33,přihlášky!$H$33)</f>
        <v>Janů Pavel</v>
      </c>
      <c r="E178" s="221" t="str">
        <f>přihlášky!C8</f>
        <v>ÚO Jindřichův Hradec</v>
      </c>
    </row>
    <row r="179" spans="1:5" ht="16.5" thickBot="1" x14ac:dyDescent="0.25">
      <c r="A179" s="304"/>
      <c r="B179" s="70">
        <v>3</v>
      </c>
      <c r="C179" s="70">
        <v>24</v>
      </c>
      <c r="D179" s="152" t="str">
        <f>IF(přihlášky!$G$46="X",přihlášky!$E$46,přihlášky!$H$46)</f>
        <v>Nestartuje</v>
      </c>
      <c r="E179" s="102" t="str">
        <f>přihlášky!C9</f>
        <v>ÚO Písek</v>
      </c>
    </row>
    <row r="180" spans="1:5" x14ac:dyDescent="0.2">
      <c r="A180" s="305">
        <v>9</v>
      </c>
      <c r="B180" s="69">
        <v>1</v>
      </c>
      <c r="C180" s="69">
        <v>25</v>
      </c>
      <c r="D180" s="151" t="str">
        <f>IF(přihlášky!$G$59="X",přihlášky!$E$59,přihlášky!$H$59)</f>
        <v>Hüttner Milan</v>
      </c>
      <c r="E180" s="101" t="str">
        <f>přihlášky!C10</f>
        <v>ÚO Český Krumlov</v>
      </c>
    </row>
    <row r="181" spans="1:5" x14ac:dyDescent="0.2">
      <c r="A181" s="303"/>
      <c r="B181" s="219">
        <v>2</v>
      </c>
      <c r="C181" s="219">
        <v>26</v>
      </c>
      <c r="D181" s="169" t="str">
        <f>IF(přihlášky!$G$72="X",přihlášky!$E$72,přihlášky!$H$72)</f>
        <v>Rosa Petr</v>
      </c>
      <c r="E181" s="221" t="str">
        <f>přihlášky!C11</f>
        <v>ÚO Prachatice</v>
      </c>
    </row>
    <row r="182" spans="1:5" ht="16.5" thickBot="1" x14ac:dyDescent="0.25">
      <c r="A182" s="304"/>
      <c r="B182" s="70">
        <v>3</v>
      </c>
      <c r="C182" s="70">
        <v>27</v>
      </c>
      <c r="D182" s="152" t="str">
        <f>IF(přihlášky!$G$85="X",přihlášky!$E$85,přihlášky!$H$85)</f>
        <v>Pěnča Ivan</v>
      </c>
      <c r="E182" s="102" t="str">
        <f>přihlášky!C12</f>
        <v>ÚO Strakonice</v>
      </c>
    </row>
    <row r="183" spans="1:5" x14ac:dyDescent="0.2">
      <c r="A183" s="302">
        <v>10</v>
      </c>
      <c r="B183" s="69">
        <v>1</v>
      </c>
      <c r="C183" s="69">
        <v>28</v>
      </c>
      <c r="D183" s="151" t="str">
        <f>IF(přihlášky!$G$98="X",přihlášky!$E$98,přihlášky!$H$98)</f>
        <v>Brožek Josef</v>
      </c>
      <c r="E183" s="101" t="str">
        <f>přihlášky!C13</f>
        <v>ÚO Tábor</v>
      </c>
    </row>
    <row r="184" spans="1:5" x14ac:dyDescent="0.2">
      <c r="A184" s="303"/>
      <c r="B184" s="219">
        <v>2</v>
      </c>
      <c r="C184" s="219">
        <v>29</v>
      </c>
      <c r="D184" s="169" t="str">
        <f>IF(přihlášky!$G$21="X",přihlášky!$E$21,přihlášky!$H$21)</f>
        <v>Ježek Jan</v>
      </c>
      <c r="E184" s="221" t="str">
        <f>přihlášky!C7</f>
        <v>ÚO České Budějovice</v>
      </c>
    </row>
    <row r="185" spans="1:5" ht="16.5" thickBot="1" x14ac:dyDescent="0.25">
      <c r="A185" s="304"/>
      <c r="B185" s="70">
        <v>3</v>
      </c>
      <c r="C185" s="70">
        <v>30</v>
      </c>
      <c r="D185" s="152" t="str">
        <f>IF(přihlášky!$G$34="X",přihlášky!$E$34,přihlášky!$H$34)</f>
        <v>Šenkýř Marek</v>
      </c>
      <c r="E185" s="102" t="str">
        <f>přihlášky!C8</f>
        <v>ÚO Jindřichův Hradec</v>
      </c>
    </row>
    <row r="186" spans="1:5" x14ac:dyDescent="0.2">
      <c r="A186" s="305">
        <v>11</v>
      </c>
      <c r="B186" s="69">
        <v>1</v>
      </c>
      <c r="C186" s="69">
        <v>31</v>
      </c>
      <c r="D186" s="151" t="str">
        <f>IF(přihlášky!$G$47="X",přihlášky!$E$47,přihlášky!$H$47)</f>
        <v>Nestartuje</v>
      </c>
      <c r="E186" s="101" t="str">
        <f>přihlášky!C9</f>
        <v>ÚO Písek</v>
      </c>
    </row>
    <row r="187" spans="1:5" x14ac:dyDescent="0.2">
      <c r="A187" s="303"/>
      <c r="B187" s="219">
        <v>2</v>
      </c>
      <c r="C187" s="219">
        <v>32</v>
      </c>
      <c r="D187" s="169" t="str">
        <f>IF(přihlášky!$G$60="X",přihlášky!$E$60,přihlášky!$H$60)</f>
        <v>Klein Adolf</v>
      </c>
      <c r="E187" s="221" t="str">
        <f>přihlášky!C10</f>
        <v>ÚO Český Krumlov</v>
      </c>
    </row>
    <row r="188" spans="1:5" ht="16.5" thickBot="1" x14ac:dyDescent="0.25">
      <c r="A188" s="304"/>
      <c r="B188" s="70">
        <v>3</v>
      </c>
      <c r="C188" s="70">
        <v>33</v>
      </c>
      <c r="D188" s="152" t="str">
        <f>IF(přihlášky!$G$73="X",přihlášky!$E$73,přihlášky!$H$73)</f>
        <v>Jiráň Marek</v>
      </c>
      <c r="E188" s="102" t="str">
        <f>přihlášky!C11</f>
        <v>ÚO Prachatice</v>
      </c>
    </row>
    <row r="189" spans="1:5" x14ac:dyDescent="0.2">
      <c r="A189" s="302">
        <v>12</v>
      </c>
      <c r="B189" s="69">
        <v>1</v>
      </c>
      <c r="C189" s="69">
        <v>34</v>
      </c>
      <c r="D189" s="151" t="str">
        <f>IF(přihlášky!$G$86="X",přihlášky!$E$86,přihlášky!$H$86)</f>
        <v>Kreuz Jakub</v>
      </c>
      <c r="E189" s="101" t="str">
        <f>přihlášky!C12</f>
        <v>ÚO Strakonice</v>
      </c>
    </row>
    <row r="190" spans="1:5" x14ac:dyDescent="0.2">
      <c r="A190" s="303"/>
      <c r="B190" s="219">
        <v>2</v>
      </c>
      <c r="C190" s="219">
        <v>35</v>
      </c>
      <c r="D190" s="169" t="str">
        <f>IF(přihlášky!$G$99="X",přihlášky!$E$99,přihlášky!$H$99)</f>
        <v>Dvořák Václav</v>
      </c>
      <c r="E190" s="221" t="str">
        <f>přihlášky!C13</f>
        <v>ÚO Tábor</v>
      </c>
    </row>
    <row r="191" spans="1:5" ht="16.5" thickBot="1" x14ac:dyDescent="0.25">
      <c r="A191" s="304"/>
      <c r="B191" s="70">
        <v>3</v>
      </c>
      <c r="C191" s="70">
        <v>36</v>
      </c>
      <c r="D191" s="152" t="str">
        <f>IF(přihlášky!$G$22="X",přihlášky!$E$22,přihlášky!$H$22)</f>
        <v>Hájek David</v>
      </c>
      <c r="E191" s="102" t="str">
        <f>přihlášky!C7</f>
        <v>ÚO České Budějovice</v>
      </c>
    </row>
    <row r="192" spans="1:5" x14ac:dyDescent="0.2">
      <c r="A192" s="294" t="s">
        <v>17</v>
      </c>
      <c r="B192" s="308"/>
      <c r="C192" s="308"/>
      <c r="D192" s="308"/>
      <c r="E192" s="309"/>
    </row>
    <row r="193" spans="1:5" ht="16.5" thickBot="1" x14ac:dyDescent="0.25">
      <c r="A193" s="310"/>
      <c r="B193" s="311"/>
      <c r="C193" s="311"/>
      <c r="D193" s="311"/>
      <c r="E193" s="312"/>
    </row>
    <row r="194" spans="1:5" ht="29.25" thickBot="1" x14ac:dyDescent="0.25">
      <c r="A194" s="254" t="s">
        <v>14</v>
      </c>
      <c r="B194" s="255" t="s">
        <v>13</v>
      </c>
      <c r="C194" s="253" t="s">
        <v>10</v>
      </c>
      <c r="D194" s="253" t="s">
        <v>0</v>
      </c>
      <c r="E194" s="253" t="s">
        <v>2</v>
      </c>
    </row>
    <row r="195" spans="1:5" x14ac:dyDescent="0.2">
      <c r="A195" s="289">
        <v>13</v>
      </c>
      <c r="B195" s="69">
        <v>1</v>
      </c>
      <c r="C195" s="69">
        <v>37</v>
      </c>
      <c r="D195" s="151" t="str">
        <f>IF(přihlášky!$G$35="X",přihlášky!$E$35,přihlášky!$H$35)</f>
        <v>Hrádek Martin</v>
      </c>
      <c r="E195" s="101" t="str">
        <f>přihlášky!C8</f>
        <v>ÚO Jindřichův Hradec</v>
      </c>
    </row>
    <row r="196" spans="1:5" x14ac:dyDescent="0.2">
      <c r="A196" s="290"/>
      <c r="B196" s="219">
        <v>2</v>
      </c>
      <c r="C196" s="219">
        <v>38</v>
      </c>
      <c r="D196" s="170" t="str">
        <f>IF(přihlášky!$G$48="X",přihlášky!$E$48,přihlášky!$H$48)</f>
        <v>Novoný Tomáš</v>
      </c>
      <c r="E196" s="221" t="str">
        <f>přihlášky!C9</f>
        <v>ÚO Písek</v>
      </c>
    </row>
    <row r="197" spans="1:5" ht="16.5" thickBot="1" x14ac:dyDescent="0.25">
      <c r="A197" s="291"/>
      <c r="B197" s="70">
        <v>3</v>
      </c>
      <c r="C197" s="70">
        <v>39</v>
      </c>
      <c r="D197" s="68" t="str">
        <f>IF(přihlášky!$G$61="X",přihlášky!$E$61,přihlášky!$H$61)</f>
        <v>Kaločai Martin</v>
      </c>
      <c r="E197" s="102" t="str">
        <f>přihlášky!C10</f>
        <v>ÚO Český Krumlov</v>
      </c>
    </row>
    <row r="198" spans="1:5" x14ac:dyDescent="0.2">
      <c r="A198" s="292">
        <v>14</v>
      </c>
      <c r="B198" s="214">
        <v>1</v>
      </c>
      <c r="C198" s="214">
        <v>40</v>
      </c>
      <c r="D198" s="216" t="str">
        <f>IF(přihlášky!$G$74="X",přihlášky!$E$74,přihlášky!$H$74)</f>
        <v>Kacetl Vít</v>
      </c>
      <c r="E198" s="218" t="str">
        <f>přihlášky!C11</f>
        <v>ÚO Prachatice</v>
      </c>
    </row>
    <row r="199" spans="1:5" x14ac:dyDescent="0.2">
      <c r="A199" s="290"/>
      <c r="B199" s="219">
        <v>2</v>
      </c>
      <c r="C199" s="219">
        <v>41</v>
      </c>
      <c r="D199" s="170" t="str">
        <f>IF(přihlášky!$G$87="X",přihlášky!$E$87,přihlášky!$H$87)</f>
        <v>Suchopár Jiří</v>
      </c>
      <c r="E199" s="221" t="str">
        <f>přihlášky!C12</f>
        <v>ÚO Strakonice</v>
      </c>
    </row>
    <row r="200" spans="1:5" ht="16.5" thickBot="1" x14ac:dyDescent="0.25">
      <c r="A200" s="293"/>
      <c r="B200" s="128">
        <v>3</v>
      </c>
      <c r="C200" s="128">
        <v>42</v>
      </c>
      <c r="D200" s="212" t="str">
        <f>IF(přihlášky!$G$100="X",přihlášky!$E$100,přihlášky!$H$100)</f>
        <v>Novák Tomáš</v>
      </c>
      <c r="E200" s="215" t="str">
        <f>přihlášky!C13</f>
        <v>ÚO Tábor</v>
      </c>
    </row>
    <row r="201" spans="1:5" x14ac:dyDescent="0.2">
      <c r="A201" s="289">
        <v>15</v>
      </c>
      <c r="B201" s="69">
        <v>1</v>
      </c>
      <c r="C201" s="69">
        <v>43</v>
      </c>
      <c r="D201" s="129" t="str">
        <f>IF(přihlášky!$G$23="X",přihlášky!$E$23,přihlášky!$H$23)</f>
        <v>Klimeš Miroslav</v>
      </c>
      <c r="E201" s="101" t="str">
        <f>přihlášky!C7</f>
        <v>ÚO České Budějovice</v>
      </c>
    </row>
    <row r="202" spans="1:5" x14ac:dyDescent="0.2">
      <c r="A202" s="290"/>
      <c r="B202" s="219">
        <v>2</v>
      </c>
      <c r="C202" s="219">
        <v>44</v>
      </c>
      <c r="D202" s="170" t="str">
        <f>IF(přihlášky!$G$36="X",přihlášky!$E$36,přihlášky!$H$36)</f>
        <v>Kučera Jan</v>
      </c>
      <c r="E202" s="221" t="str">
        <f>přihlášky!C8</f>
        <v>ÚO Jindřichův Hradec</v>
      </c>
    </row>
    <row r="203" spans="1:5" ht="16.5" thickBot="1" x14ac:dyDescent="0.25">
      <c r="A203" s="291"/>
      <c r="B203" s="70">
        <v>3</v>
      </c>
      <c r="C203" s="70">
        <v>45</v>
      </c>
      <c r="D203" s="68" t="str">
        <f>IF(přihlášky!$G$49="X",přihlášky!$E$49,přihlášky!$H$49)</f>
        <v>Motejzík Martin</v>
      </c>
      <c r="E203" s="102" t="str">
        <f>přihlášky!C9</f>
        <v>ÚO Písek</v>
      </c>
    </row>
    <row r="204" spans="1:5" x14ac:dyDescent="0.2">
      <c r="A204" s="292">
        <v>16</v>
      </c>
      <c r="B204" s="214">
        <v>1</v>
      </c>
      <c r="C204" s="214">
        <v>46</v>
      </c>
      <c r="D204" s="216" t="str">
        <f>IF(přihlášky!$G$62="X",přihlášky!$E$62,přihlášky!$H$62)</f>
        <v>Bartuška Jiří</v>
      </c>
      <c r="E204" s="218" t="str">
        <f>přihlášky!C10</f>
        <v>ÚO Český Krumlov</v>
      </c>
    </row>
    <row r="205" spans="1:5" x14ac:dyDescent="0.2">
      <c r="A205" s="290"/>
      <c r="B205" s="219">
        <v>2</v>
      </c>
      <c r="C205" s="219">
        <v>47</v>
      </c>
      <c r="D205" s="170" t="str">
        <f>IF(přihlášky!$G$75="X",přihlášky!$E$75,přihlášky!$H$75)</f>
        <v>Jiráň Aleš</v>
      </c>
      <c r="E205" s="221" t="str">
        <f>přihlášky!C11</f>
        <v>ÚO Prachatice</v>
      </c>
    </row>
    <row r="206" spans="1:5" ht="16.5" thickBot="1" x14ac:dyDescent="0.25">
      <c r="A206" s="293"/>
      <c r="B206" s="128">
        <v>3</v>
      </c>
      <c r="C206" s="128">
        <v>48</v>
      </c>
      <c r="D206" s="212" t="str">
        <f>IF(přihlášky!$G$88="X",přihlášky!$E$88,přihlášky!$H$88)</f>
        <v>Božka Martin</v>
      </c>
      <c r="E206" s="215" t="str">
        <f>přihlášky!C12</f>
        <v>ÚO Strakonice</v>
      </c>
    </row>
    <row r="207" spans="1:5" x14ac:dyDescent="0.2">
      <c r="A207" s="289">
        <v>17</v>
      </c>
      <c r="B207" s="69">
        <v>1</v>
      </c>
      <c r="C207" s="69">
        <v>49</v>
      </c>
      <c r="D207" s="129" t="str">
        <f>IF(přihlášky!$G$101="X",přihlášky!$E$101,přihlášky!$H$101)</f>
        <v>Fišer Ondřej</v>
      </c>
      <c r="E207" s="101" t="str">
        <f>přihlášky!C13</f>
        <v>ÚO Tábor</v>
      </c>
    </row>
    <row r="208" spans="1:5" x14ac:dyDescent="0.2">
      <c r="A208" s="290"/>
      <c r="B208" s="219">
        <v>2</v>
      </c>
      <c r="C208" s="219">
        <v>50</v>
      </c>
      <c r="D208" s="170" t="str">
        <f>IF(přihlášky!$G$24="X",přihlášky!$E$24,přihlášky!$H$24)</f>
        <v>Nestartuje</v>
      </c>
      <c r="E208" s="221" t="str">
        <f>přihlášky!C7</f>
        <v>ÚO České Budějovice</v>
      </c>
    </row>
    <row r="209" spans="1:5" ht="16.5" thickBot="1" x14ac:dyDescent="0.25">
      <c r="A209" s="291"/>
      <c r="B209" s="70">
        <v>3</v>
      </c>
      <c r="C209" s="70">
        <v>51</v>
      </c>
      <c r="D209" s="68" t="str">
        <f>IF(přihlášky!$G$37="X",přihlášky!$E$37,přihlášky!$H$37)</f>
        <v>Bašta Vojtěch</v>
      </c>
      <c r="E209" s="102" t="str">
        <f>přihlášky!C8</f>
        <v>ÚO Jindřichův Hradec</v>
      </c>
    </row>
    <row r="210" spans="1:5" x14ac:dyDescent="0.2">
      <c r="A210" s="292">
        <v>18</v>
      </c>
      <c r="B210" s="214">
        <v>1</v>
      </c>
      <c r="C210" s="214">
        <v>52</v>
      </c>
      <c r="D210" s="222" t="str">
        <f>IF(přihlášky!$G$50="X",přihlášky!$E$50,přihlášky!$H$50)</f>
        <v>Brož Lukáš</v>
      </c>
      <c r="E210" s="218" t="str">
        <f>přihlášky!C9</f>
        <v>ÚO Písek</v>
      </c>
    </row>
    <row r="211" spans="1:5" x14ac:dyDescent="0.2">
      <c r="A211" s="290"/>
      <c r="B211" s="219">
        <v>2</v>
      </c>
      <c r="C211" s="219">
        <v>53</v>
      </c>
      <c r="D211" s="170" t="str">
        <f>IF(přihlášky!$G$63="X",přihlášky!$E$63,přihlášky!$H$63)</f>
        <v>Kačer Zdeněk</v>
      </c>
      <c r="E211" s="221" t="str">
        <f>přihlášky!C10</f>
        <v>ÚO Český Krumlov</v>
      </c>
    </row>
    <row r="212" spans="1:5" ht="16.5" thickBot="1" x14ac:dyDescent="0.25">
      <c r="A212" s="293"/>
      <c r="B212" s="128">
        <v>3</v>
      </c>
      <c r="C212" s="128">
        <v>54</v>
      </c>
      <c r="D212" s="212" t="str">
        <f>IF(přihlášky!$G$76="X",přihlášky!$E$76,přihlášky!$H$76)</f>
        <v>Kouba Jiří</v>
      </c>
      <c r="E212" s="215" t="str">
        <f>přihlášky!C11</f>
        <v>ÚO Prachatice</v>
      </c>
    </row>
    <row r="213" spans="1:5" x14ac:dyDescent="0.2">
      <c r="A213" s="289">
        <v>19</v>
      </c>
      <c r="B213" s="69">
        <v>1</v>
      </c>
      <c r="C213" s="69">
        <v>55</v>
      </c>
      <c r="D213" s="129" t="str">
        <f>IF(přihlášky!$G$89="X",přihlášky!$E$89,přihlášky!$H$89)</f>
        <v>Nestartuje</v>
      </c>
      <c r="E213" s="101" t="str">
        <f>přihlášky!C12</f>
        <v>ÚO Strakonice</v>
      </c>
    </row>
    <row r="214" spans="1:5" x14ac:dyDescent="0.2">
      <c r="A214" s="290"/>
      <c r="B214" s="219">
        <v>2</v>
      </c>
      <c r="C214" s="219">
        <v>56</v>
      </c>
      <c r="D214" s="170" t="str">
        <f>IF(přihlášky!$G$102="X",přihlášky!$E$102,přihlášky!$H$102)</f>
        <v>Mareš Jiří</v>
      </c>
      <c r="E214" s="221" t="str">
        <f>přihlášky!C13</f>
        <v>ÚO Tábor</v>
      </c>
    </row>
    <row r="215" spans="1:5" ht="16.5" thickBot="1" x14ac:dyDescent="0.25">
      <c r="A215" s="291"/>
      <c r="B215" s="70">
        <v>3</v>
      </c>
      <c r="C215" s="70">
        <v>57</v>
      </c>
      <c r="D215" s="68" t="str">
        <f>IF(přihlášky!$G$25="X",přihlášky!$E$25,přihlášky!$H$25)</f>
        <v>Kriso Milan</v>
      </c>
      <c r="E215" s="102" t="str">
        <f>přihlášky!C7</f>
        <v>ÚO České Budějovice</v>
      </c>
    </row>
    <row r="216" spans="1:5" x14ac:dyDescent="0.2">
      <c r="A216" s="292">
        <v>20</v>
      </c>
      <c r="B216" s="214">
        <v>1</v>
      </c>
      <c r="C216" s="214">
        <v>58</v>
      </c>
      <c r="D216" s="216" t="str">
        <f>IF(přihlášky!$G$38="X",přihlášky!$E$38,přihlášky!$H$38)</f>
        <v>Čuta Miroslav</v>
      </c>
      <c r="E216" s="218" t="str">
        <f>přihlášky!C8</f>
        <v>ÚO Jindřichův Hradec</v>
      </c>
    </row>
    <row r="217" spans="1:5" x14ac:dyDescent="0.2">
      <c r="A217" s="290"/>
      <c r="B217" s="219">
        <v>2</v>
      </c>
      <c r="C217" s="219">
        <v>59</v>
      </c>
      <c r="D217" s="170" t="str">
        <f>IF(přihlášky!$G$51="X",přihlášky!$E$51,přihlášky!$H$51)</f>
        <v>Kroupa Miroslav</v>
      </c>
      <c r="E217" s="221" t="str">
        <f>přihlášky!C9</f>
        <v>ÚO Písek</v>
      </c>
    </row>
    <row r="218" spans="1:5" ht="16.5" thickBot="1" x14ac:dyDescent="0.25">
      <c r="A218" s="293"/>
      <c r="B218" s="128">
        <v>3</v>
      </c>
      <c r="C218" s="128">
        <v>60</v>
      </c>
      <c r="D218" s="212" t="str">
        <f>IF(přihlášky!$G$64="X",přihlášky!$E$64,přihlášky!$H$64)</f>
        <v>Šebest Dušan</v>
      </c>
      <c r="E218" s="215" t="str">
        <f>přihlášky!C10</f>
        <v>ÚO Český Krumlov</v>
      </c>
    </row>
    <row r="219" spans="1:5" x14ac:dyDescent="0.25">
      <c r="A219" s="289">
        <v>21</v>
      </c>
      <c r="B219" s="69">
        <v>1</v>
      </c>
      <c r="C219" s="69">
        <v>61</v>
      </c>
      <c r="D219" s="153" t="str">
        <f>IF(přihlášky!$G$77="X",přihlášky!$E$77,přihlášky!$H$77)</f>
        <v>Nožička Jan</v>
      </c>
      <c r="E219" s="101" t="str">
        <f>přihlášky!C11</f>
        <v>ÚO Prachatice</v>
      </c>
    </row>
    <row r="220" spans="1:5" x14ac:dyDescent="0.2">
      <c r="A220" s="290"/>
      <c r="B220" s="219">
        <v>2</v>
      </c>
      <c r="C220" s="219">
        <v>62</v>
      </c>
      <c r="D220" s="170" t="str">
        <f>IF(přihlášky!$G$90="X",přihlášky!$E$90,přihlášky!$H$90)</f>
        <v>Nestartuje</v>
      </c>
      <c r="E220" s="221" t="str">
        <f>přihlášky!C12</f>
        <v>ÚO Strakonice</v>
      </c>
    </row>
    <row r="221" spans="1:5" ht="16.5" thickBot="1" x14ac:dyDescent="0.25">
      <c r="A221" s="291"/>
      <c r="B221" s="70">
        <v>3</v>
      </c>
      <c r="C221" s="70">
        <v>63</v>
      </c>
      <c r="D221" s="68" t="str">
        <f>IF(přihlášky!$G$103="X",přihlášky!$E$103,přihlášky!$H$103)</f>
        <v>Nestartuje</v>
      </c>
      <c r="E221" s="102" t="str">
        <f>přihlášky!C13</f>
        <v>ÚO Tábor</v>
      </c>
    </row>
    <row r="222" spans="1:5" x14ac:dyDescent="0.2">
      <c r="A222" s="292">
        <v>22</v>
      </c>
      <c r="B222" s="214">
        <v>1</v>
      </c>
      <c r="C222" s="214">
        <v>64</v>
      </c>
      <c r="D222" s="216" t="str">
        <f>IF(přihlášky!$G$26="X",přihlášky!$E$26,přihlášky!$H$26)</f>
        <v>Nestartuje</v>
      </c>
      <c r="E222" s="218" t="str">
        <f>přihlášky!C7</f>
        <v>ÚO České Budějovice</v>
      </c>
    </row>
    <row r="223" spans="1:5" x14ac:dyDescent="0.2">
      <c r="A223" s="290"/>
      <c r="B223" s="219">
        <v>2</v>
      </c>
      <c r="C223" s="219">
        <v>65</v>
      </c>
      <c r="D223" s="170" t="str">
        <f>IF(přihlášky!$G$39="X",přihlášky!$E$39,přihlášky!$H$39)</f>
        <v>Nestartuje</v>
      </c>
      <c r="E223" s="221" t="str">
        <f>přihlášky!C8</f>
        <v>ÚO Jindřichův Hradec</v>
      </c>
    </row>
    <row r="224" spans="1:5" ht="16.5" thickBot="1" x14ac:dyDescent="0.25">
      <c r="A224" s="293"/>
      <c r="B224" s="128">
        <v>3</v>
      </c>
      <c r="C224" s="128">
        <v>66</v>
      </c>
      <c r="D224" s="212" t="str">
        <f>IF(přihlášky!$G$52="X",přihlášky!$E$52,přihlášky!$H$52)</f>
        <v>Cimbura Jan</v>
      </c>
      <c r="E224" s="215" t="str">
        <f>přihlášky!C9</f>
        <v>ÚO Písek</v>
      </c>
    </row>
    <row r="225" spans="1:5" x14ac:dyDescent="0.2">
      <c r="A225" s="289">
        <v>23</v>
      </c>
      <c r="B225" s="69">
        <v>1</v>
      </c>
      <c r="C225" s="69">
        <v>67</v>
      </c>
      <c r="D225" s="129" t="str">
        <f>IF(přihlášky!$G$65="X",přihlášky!$E$65,přihlášky!$H$65)</f>
        <v>Liebl Václav</v>
      </c>
      <c r="E225" s="101" t="str">
        <f>přihlášky!C10</f>
        <v>ÚO Český Krumlov</v>
      </c>
    </row>
    <row r="226" spans="1:5" x14ac:dyDescent="0.2">
      <c r="A226" s="290"/>
      <c r="B226" s="219">
        <v>2</v>
      </c>
      <c r="C226" s="219">
        <v>68</v>
      </c>
      <c r="D226" s="170" t="str">
        <f>IF(přihlášky!$G$78="X",přihlášky!$E$78,přihlášky!$H$78)</f>
        <v>Nestartuje</v>
      </c>
      <c r="E226" s="221" t="str">
        <f>přihlášky!C11</f>
        <v>ÚO Prachatice</v>
      </c>
    </row>
    <row r="227" spans="1:5" ht="16.5" thickBot="1" x14ac:dyDescent="0.25">
      <c r="A227" s="291"/>
      <c r="B227" s="70">
        <v>3</v>
      </c>
      <c r="C227" s="70">
        <v>69</v>
      </c>
      <c r="D227" s="68" t="str">
        <f>IF(přihlášky!$G$91="X",přihlášky!$E$91,přihlášky!$H$91)</f>
        <v>Nestartuje</v>
      </c>
      <c r="E227" s="102" t="str">
        <f>přihlášky!C12</f>
        <v>ÚO Strakonice</v>
      </c>
    </row>
    <row r="228" spans="1:5" ht="16.5" thickBot="1" x14ac:dyDescent="0.25">
      <c r="A228" s="223">
        <v>24</v>
      </c>
      <c r="B228" s="224">
        <v>1</v>
      </c>
      <c r="C228" s="224">
        <v>70</v>
      </c>
      <c r="D228" s="225" t="str">
        <f>IF(přihlášky!$G$104="X",přihlášky!$E$104,přihlášky!$H$104)</f>
        <v>Nestartuje</v>
      </c>
      <c r="E228" s="226" t="str">
        <f>přihlášky!C13</f>
        <v>ÚO Tábor</v>
      </c>
    </row>
    <row r="229" spans="1:5" x14ac:dyDescent="0.2">
      <c r="A229" s="294" t="s">
        <v>18</v>
      </c>
      <c r="B229" s="308"/>
      <c r="C229" s="308"/>
      <c r="D229" s="308"/>
      <c r="E229" s="309"/>
    </row>
    <row r="230" spans="1:5" ht="16.5" thickBot="1" x14ac:dyDescent="0.25">
      <c r="A230" s="310"/>
      <c r="B230" s="311"/>
      <c r="C230" s="311"/>
      <c r="D230" s="311"/>
      <c r="E230" s="312"/>
    </row>
    <row r="231" spans="1:5" ht="32.25" thickBot="1" x14ac:dyDescent="0.25">
      <c r="A231" s="28" t="s">
        <v>14</v>
      </c>
      <c r="B231" s="29" t="s">
        <v>13</v>
      </c>
      <c r="C231" s="30" t="s">
        <v>10</v>
      </c>
      <c r="D231" s="30" t="s">
        <v>0</v>
      </c>
      <c r="E231" s="30" t="s">
        <v>2</v>
      </c>
    </row>
    <row r="232" spans="1:5" x14ac:dyDescent="0.25">
      <c r="A232" s="300">
        <v>1</v>
      </c>
      <c r="B232" s="69">
        <v>2</v>
      </c>
      <c r="C232" s="131">
        <v>1</v>
      </c>
      <c r="D232" s="151" t="str">
        <f>IF(přihlášky!$F$17="X",přihlášky!$E$17,přihlášky!H245)</f>
        <v>Krygar Josef</v>
      </c>
      <c r="E232" s="101" t="str">
        <f>přihlášky!C7</f>
        <v>ÚO České Budějovice</v>
      </c>
    </row>
    <row r="233" spans="1:5" x14ac:dyDescent="0.25">
      <c r="A233" s="290"/>
      <c r="B233" s="219">
        <v>3</v>
      </c>
      <c r="C233" s="231">
        <v>2</v>
      </c>
      <c r="D233" s="169" t="str">
        <f>IF(přihlášky!$F$30="X",přihlášky!$E$30,přihlášky!$H$30)</f>
        <v>Šmíd Stanislav</v>
      </c>
      <c r="E233" s="221" t="str">
        <f>přihlášky!C8</f>
        <v>ÚO Jindřichův Hradec</v>
      </c>
    </row>
    <row r="234" spans="1:5" ht="16.5" thickBot="1" x14ac:dyDescent="0.3">
      <c r="A234" s="291"/>
      <c r="B234" s="70">
        <v>1</v>
      </c>
      <c r="C234" s="21">
        <v>3</v>
      </c>
      <c r="D234" s="152" t="str">
        <f>IF(přihlášky!$F$43="X",přihlášky!$E$43,přihlášky!$H$43)</f>
        <v>Šťastný Ladislav</v>
      </c>
      <c r="E234" s="102" t="str">
        <f>přihlášky!C9</f>
        <v>ÚO Písek</v>
      </c>
    </row>
    <row r="235" spans="1:5" x14ac:dyDescent="0.25">
      <c r="A235" s="301">
        <v>2</v>
      </c>
      <c r="B235" s="214">
        <v>2</v>
      </c>
      <c r="C235" s="213">
        <v>4</v>
      </c>
      <c r="D235" s="220" t="str">
        <f>IF(přihlášky!$F$56="X",přihlášky!$E$56,přihlášky!$H$56)</f>
        <v>Wirth Aleš</v>
      </c>
      <c r="E235" s="218" t="str">
        <f>přihlášky!C10</f>
        <v>ÚO Český Krumlov</v>
      </c>
    </row>
    <row r="236" spans="1:5" x14ac:dyDescent="0.25">
      <c r="A236" s="290"/>
      <c r="B236" s="219">
        <v>3</v>
      </c>
      <c r="C236" s="231">
        <v>5</v>
      </c>
      <c r="D236" s="169" t="str">
        <f>IF(přihlášky!$F$69="X",přihlášky!$E$69,přihlášky!$H$69)</f>
        <v>Cais Martin</v>
      </c>
      <c r="E236" s="221" t="str">
        <f>přihlášky!C11</f>
        <v>ÚO Prachatice</v>
      </c>
    </row>
    <row r="237" spans="1:5" ht="16.5" thickBot="1" x14ac:dyDescent="0.3">
      <c r="A237" s="293"/>
      <c r="B237" s="128">
        <v>1</v>
      </c>
      <c r="C237" s="211">
        <v>6</v>
      </c>
      <c r="D237" s="227" t="str">
        <f>IF(přihlášky!$F$82="X",přihlášky!$E$82,přihlášky!$H$82)</f>
        <v>Vaňač Aleš</v>
      </c>
      <c r="E237" s="215" t="str">
        <f>přihlášky!C12</f>
        <v>ÚO Strakonice</v>
      </c>
    </row>
    <row r="238" spans="1:5" x14ac:dyDescent="0.25">
      <c r="A238" s="300">
        <v>3</v>
      </c>
      <c r="B238" s="69">
        <v>2</v>
      </c>
      <c r="C238" s="131">
        <v>7</v>
      </c>
      <c r="D238" s="151" t="str">
        <f>IF(přihlášky!$F$95="X",přihlášky!$E$95,přihlášky!$H$95)</f>
        <v>Janovský Martin</v>
      </c>
      <c r="E238" s="101" t="str">
        <f>přihlášky!C13</f>
        <v>ÚO Tábor</v>
      </c>
    </row>
    <row r="239" spans="1:5" x14ac:dyDescent="0.25">
      <c r="A239" s="290"/>
      <c r="B239" s="219">
        <v>3</v>
      </c>
      <c r="C239" s="231">
        <v>8</v>
      </c>
      <c r="D239" s="169" t="str">
        <f>IF(přihlášky!$F$18="X",přihlášky!$E$18,přihlášky!H246)</f>
        <v>Severa Marek</v>
      </c>
      <c r="E239" s="221" t="str">
        <f>přihlášky!C7</f>
        <v>ÚO České Budějovice</v>
      </c>
    </row>
    <row r="240" spans="1:5" ht="16.5" thickBot="1" x14ac:dyDescent="0.3">
      <c r="A240" s="291"/>
      <c r="B240" s="70">
        <v>1</v>
      </c>
      <c r="C240" s="21">
        <v>9</v>
      </c>
      <c r="D240" s="152" t="str">
        <f>IF(přihlášky!$F$31="X",přihlášky!$E$31,přihlášky!$H$31)</f>
        <v>Doktor Michal</v>
      </c>
      <c r="E240" s="102" t="str">
        <f>přihlášky!C8</f>
        <v>ÚO Jindřichův Hradec</v>
      </c>
    </row>
    <row r="241" spans="1:5" x14ac:dyDescent="0.25">
      <c r="A241" s="301">
        <v>4</v>
      </c>
      <c r="B241" s="214">
        <v>2</v>
      </c>
      <c r="C241" s="213">
        <v>10</v>
      </c>
      <c r="D241" s="220" t="str">
        <f>IF(přihlášky!$F$44="X",přihlášky!$E$44,přihlášky!$H$44)</f>
        <v>Trantina Karel</v>
      </c>
      <c r="E241" s="218" t="str">
        <f>přihlášky!C9</f>
        <v>ÚO Písek</v>
      </c>
    </row>
    <row r="242" spans="1:5" x14ac:dyDescent="0.25">
      <c r="A242" s="290"/>
      <c r="B242" s="219">
        <v>3</v>
      </c>
      <c r="C242" s="231">
        <v>11</v>
      </c>
      <c r="D242" s="169" t="str">
        <f>IF(přihlášky!$F$57="X",přihlášky!$E$57,přihlášky!$H$57)</f>
        <v>Dvořák Jan</v>
      </c>
      <c r="E242" s="221" t="str">
        <f>přihlášky!C10</f>
        <v>ÚO Český Krumlov</v>
      </c>
    </row>
    <row r="243" spans="1:5" ht="16.5" thickBot="1" x14ac:dyDescent="0.3">
      <c r="A243" s="293"/>
      <c r="B243" s="128">
        <v>1</v>
      </c>
      <c r="C243" s="211">
        <v>12</v>
      </c>
      <c r="D243" s="227" t="str">
        <f>IF(přihlášky!$F$70="X",přihlášky!$E$70,přihlášky!$H$70)</f>
        <v>Šustr Jiří</v>
      </c>
      <c r="E243" s="215" t="str">
        <f>přihlášky!C11</f>
        <v>ÚO Prachatice</v>
      </c>
    </row>
    <row r="244" spans="1:5" x14ac:dyDescent="0.25">
      <c r="A244" s="300">
        <v>5</v>
      </c>
      <c r="B244" s="69">
        <v>2</v>
      </c>
      <c r="C244" s="131">
        <v>13</v>
      </c>
      <c r="D244" s="151" t="str">
        <f>IF(přihlášky!$F$83="X",přihlášky!$E$83,přihlášky!$H$83)</f>
        <v>Muchl Vladimír</v>
      </c>
      <c r="E244" s="101" t="str">
        <f>přihlášky!C12</f>
        <v>ÚO Strakonice</v>
      </c>
    </row>
    <row r="245" spans="1:5" x14ac:dyDescent="0.25">
      <c r="A245" s="290"/>
      <c r="B245" s="219">
        <v>3</v>
      </c>
      <c r="C245" s="231">
        <v>14</v>
      </c>
      <c r="D245" s="169" t="str">
        <f>IF(přihlášky!$F$96="X",přihlášky!$E$96,přihlášky!$H$96)</f>
        <v>Řezáč Milan</v>
      </c>
      <c r="E245" s="221" t="str">
        <f>přihlášky!C13</f>
        <v>ÚO Tábor</v>
      </c>
    </row>
    <row r="246" spans="1:5" ht="16.5" thickBot="1" x14ac:dyDescent="0.3">
      <c r="A246" s="291"/>
      <c r="B246" s="70">
        <v>1</v>
      </c>
      <c r="C246" s="21">
        <v>15</v>
      </c>
      <c r="D246" s="152" t="str">
        <f>IF(přihlášky!$F$19="X",přihlášky!$E$19,přihlášky!$H$19)</f>
        <v>Čada Milan</v>
      </c>
      <c r="E246" s="102" t="str">
        <f>přihlášky!C7</f>
        <v>ÚO České Budějovice</v>
      </c>
    </row>
    <row r="247" spans="1:5" x14ac:dyDescent="0.25">
      <c r="A247" s="292">
        <v>6</v>
      </c>
      <c r="B247" s="214">
        <v>2</v>
      </c>
      <c r="C247" s="213">
        <v>16</v>
      </c>
      <c r="D247" s="220" t="str">
        <f>IF(přihlášky!$F$32="X",přihlášky!$E$32,přihlášky!$H$32)</f>
        <v>Švehla Radim</v>
      </c>
      <c r="E247" s="218" t="str">
        <f>přihlášky!C8</f>
        <v>ÚO Jindřichův Hradec</v>
      </c>
    </row>
    <row r="248" spans="1:5" x14ac:dyDescent="0.25">
      <c r="A248" s="290"/>
      <c r="B248" s="219">
        <v>3</v>
      </c>
      <c r="C248" s="231">
        <v>17</v>
      </c>
      <c r="D248" s="169" t="str">
        <f>IF(přihlášky!$F$45="X",přihlášky!$E$45,přihlášky!$H$45)</f>
        <v>Smrt Stanislav</v>
      </c>
      <c r="E248" s="221" t="str">
        <f>přihlášky!C9</f>
        <v>ÚO Písek</v>
      </c>
    </row>
    <row r="249" spans="1:5" ht="16.5" thickBot="1" x14ac:dyDescent="0.3">
      <c r="A249" s="293"/>
      <c r="B249" s="128">
        <v>1</v>
      </c>
      <c r="C249" s="211">
        <v>18</v>
      </c>
      <c r="D249" s="227" t="str">
        <f>IF(přihlášky!$F$58="X",přihlášky!$E$58,přihlášky!$H$58)</f>
        <v>Ottenschläger Václav</v>
      </c>
      <c r="E249" s="215" t="str">
        <f>přihlášky!C10</f>
        <v>ÚO Český Krumlov</v>
      </c>
    </row>
    <row r="250" spans="1:5" x14ac:dyDescent="0.25">
      <c r="A250" s="300">
        <v>7</v>
      </c>
      <c r="B250" s="69">
        <v>2</v>
      </c>
      <c r="C250" s="131">
        <v>19</v>
      </c>
      <c r="D250" s="151" t="str">
        <f>IF(přihlášky!$F$71="X",přihlášky!$E$71,přihlášky!$H$71)</f>
        <v>Lenc Eduard</v>
      </c>
      <c r="E250" s="101" t="str">
        <f>přihlášky!C11</f>
        <v>ÚO Prachatice</v>
      </c>
    </row>
    <row r="251" spans="1:5" x14ac:dyDescent="0.25">
      <c r="A251" s="290"/>
      <c r="B251" s="219">
        <v>3</v>
      </c>
      <c r="C251" s="231">
        <v>20</v>
      </c>
      <c r="D251" s="169" t="str">
        <f>IF(přihlášky!$F$84="X",přihlášky!$E$84,přihlášky!$H$84)</f>
        <v>Louda Petr</v>
      </c>
      <c r="E251" s="221" t="str">
        <f>přihlášky!C12</f>
        <v>ÚO Strakonice</v>
      </c>
    </row>
    <row r="252" spans="1:5" ht="16.5" thickBot="1" x14ac:dyDescent="0.3">
      <c r="A252" s="291"/>
      <c r="B252" s="70">
        <v>1</v>
      </c>
      <c r="C252" s="21">
        <v>21</v>
      </c>
      <c r="D252" s="152" t="str">
        <f>IF(přihlášky!$F$97="X",přihlášky!$E$97,přihlášky!$H$97)</f>
        <v>Svatoň Petr</v>
      </c>
      <c r="E252" s="102" t="str">
        <f>přihlášky!C13</f>
        <v>ÚO Tábor</v>
      </c>
    </row>
    <row r="253" spans="1:5" x14ac:dyDescent="0.25">
      <c r="A253" s="292">
        <v>8</v>
      </c>
      <c r="B253" s="214">
        <v>2</v>
      </c>
      <c r="C253" s="213">
        <v>22</v>
      </c>
      <c r="D253" s="220" t="str">
        <f>IF(přihlášky!$F$20="X",přihlášky!$E$20,přihlášky!$H$20)</f>
        <v>Měřička Michal</v>
      </c>
      <c r="E253" s="218" t="str">
        <f>přihlášky!C7</f>
        <v>ÚO České Budějovice</v>
      </c>
    </row>
    <row r="254" spans="1:5" x14ac:dyDescent="0.25">
      <c r="A254" s="290"/>
      <c r="B254" s="219">
        <v>3</v>
      </c>
      <c r="C254" s="231">
        <v>23</v>
      </c>
      <c r="D254" s="169" t="str">
        <f>IF(přihlášky!$F$33="X",přihlášky!$E$33,přihlášky!$H$33)</f>
        <v>Janů Pavel</v>
      </c>
      <c r="E254" s="221" t="str">
        <f>přihlášky!C8</f>
        <v>ÚO Jindřichův Hradec</v>
      </c>
    </row>
    <row r="255" spans="1:5" ht="16.5" thickBot="1" x14ac:dyDescent="0.3">
      <c r="A255" s="293"/>
      <c r="B255" s="128">
        <v>1</v>
      </c>
      <c r="C255" s="211">
        <v>24</v>
      </c>
      <c r="D255" s="227" t="str">
        <f>IF(přihlášky!$F$46="X",přihlášky!$E$46,přihlášky!$H$46)</f>
        <v>Kalous Petr</v>
      </c>
      <c r="E255" s="215" t="str">
        <f>přihlášky!C9</f>
        <v>ÚO Písek</v>
      </c>
    </row>
    <row r="256" spans="1:5" x14ac:dyDescent="0.25">
      <c r="A256" s="300">
        <v>9</v>
      </c>
      <c r="B256" s="69">
        <v>2</v>
      </c>
      <c r="C256" s="131">
        <v>25</v>
      </c>
      <c r="D256" s="151" t="str">
        <f>IF(přihlášky!$F$59="X",přihlášky!$E$59,přihlášky!$H$59)</f>
        <v>Hüttner Milan</v>
      </c>
      <c r="E256" s="101" t="str">
        <f>přihlášky!C10</f>
        <v>ÚO Český Krumlov</v>
      </c>
    </row>
    <row r="257" spans="1:5" x14ac:dyDescent="0.25">
      <c r="A257" s="290"/>
      <c r="B257" s="219">
        <v>3</v>
      </c>
      <c r="C257" s="231">
        <v>26</v>
      </c>
      <c r="D257" s="169" t="str">
        <f>IF(přihlášky!$F$72="X",přihlášky!$E$72,přihlášky!$H$72)</f>
        <v>Rosa Petr</v>
      </c>
      <c r="E257" s="221" t="str">
        <f>přihlášky!C11</f>
        <v>ÚO Prachatice</v>
      </c>
    </row>
    <row r="258" spans="1:5" ht="16.5" thickBot="1" x14ac:dyDescent="0.3">
      <c r="A258" s="291"/>
      <c r="B258" s="70">
        <v>1</v>
      </c>
      <c r="C258" s="21">
        <v>27</v>
      </c>
      <c r="D258" s="152" t="str">
        <f>IF(přihlášky!$F$85="X",přihlášky!$E$85,přihlášky!$H$85)</f>
        <v>Pěnča Ivan</v>
      </c>
      <c r="E258" s="102" t="str">
        <f>přihlášky!C12</f>
        <v>ÚO Strakonice</v>
      </c>
    </row>
    <row r="259" spans="1:5" x14ac:dyDescent="0.25">
      <c r="A259" s="292">
        <v>10</v>
      </c>
      <c r="B259" s="214">
        <v>2</v>
      </c>
      <c r="C259" s="213">
        <v>28</v>
      </c>
      <c r="D259" s="220" t="str">
        <f>IF(přihlášky!$F$98="X",přihlášky!$E$98,přihlášky!$H$98)</f>
        <v>Brožek Josef</v>
      </c>
      <c r="E259" s="218" t="str">
        <f>přihlášky!C13</f>
        <v>ÚO Tábor</v>
      </c>
    </row>
    <row r="260" spans="1:5" x14ac:dyDescent="0.25">
      <c r="A260" s="290"/>
      <c r="B260" s="219">
        <v>3</v>
      </c>
      <c r="C260" s="231">
        <v>29</v>
      </c>
      <c r="D260" s="169" t="str">
        <f>IF(přihlášky!$F$21="X",přihlášky!$E$21,přihlášky!$H$21)</f>
        <v>Ježek Jan</v>
      </c>
      <c r="E260" s="221" t="str">
        <f>přihlášky!C7</f>
        <v>ÚO České Budějovice</v>
      </c>
    </row>
    <row r="261" spans="1:5" ht="16.5" thickBot="1" x14ac:dyDescent="0.3">
      <c r="A261" s="293"/>
      <c r="B261" s="128">
        <v>1</v>
      </c>
      <c r="C261" s="211">
        <v>30</v>
      </c>
      <c r="D261" s="227" t="str">
        <f>IF(přihlášky!$F$34="X",přihlášky!$E$34,přihlášky!$H$34)</f>
        <v>Šenkýř Marek</v>
      </c>
      <c r="E261" s="215" t="str">
        <f>přihlášky!C8</f>
        <v>ÚO Jindřichův Hradec</v>
      </c>
    </row>
    <row r="262" spans="1:5" x14ac:dyDescent="0.25">
      <c r="A262" s="300">
        <v>11</v>
      </c>
      <c r="B262" s="69">
        <v>2</v>
      </c>
      <c r="C262" s="131">
        <v>31</v>
      </c>
      <c r="D262" s="151" t="str">
        <f>IF(přihlášky!$F$47="X",přihlášky!$E$47,přihlášky!$H$47)</f>
        <v>Kašpar Michal</v>
      </c>
      <c r="E262" s="101" t="str">
        <f>přihlášky!C9</f>
        <v>ÚO Písek</v>
      </c>
    </row>
    <row r="263" spans="1:5" x14ac:dyDescent="0.25">
      <c r="A263" s="290"/>
      <c r="B263" s="219">
        <v>3</v>
      </c>
      <c r="C263" s="231">
        <v>32</v>
      </c>
      <c r="D263" s="169" t="str">
        <f>IF(přihlášky!$F$60="X",přihlášky!$E$60,přihlášky!$H$60)</f>
        <v>Klein Adolf</v>
      </c>
      <c r="E263" s="221" t="str">
        <f>přihlášky!C10</f>
        <v>ÚO Český Krumlov</v>
      </c>
    </row>
    <row r="264" spans="1:5" ht="16.5" thickBot="1" x14ac:dyDescent="0.3">
      <c r="A264" s="291"/>
      <c r="B264" s="70">
        <v>1</v>
      </c>
      <c r="C264" s="21">
        <v>33</v>
      </c>
      <c r="D264" s="152" t="str">
        <f>IF(přihlášky!$F$73="X",přihlášky!$E$73,přihlášky!$H$73)</f>
        <v>Jiráň Marek</v>
      </c>
      <c r="E264" s="102" t="str">
        <f>přihlášky!C11</f>
        <v>ÚO Prachatice</v>
      </c>
    </row>
    <row r="265" spans="1:5" x14ac:dyDescent="0.25">
      <c r="A265" s="292">
        <v>12</v>
      </c>
      <c r="B265" s="214">
        <v>2</v>
      </c>
      <c r="C265" s="213">
        <v>34</v>
      </c>
      <c r="D265" s="220" t="str">
        <f>IF(přihlášky!$F$86="X",přihlášky!$E$86,přihlášky!$H$86)</f>
        <v>Kreuz Jakub</v>
      </c>
      <c r="E265" s="218" t="str">
        <f>přihlášky!C12</f>
        <v>ÚO Strakonice</v>
      </c>
    </row>
    <row r="266" spans="1:5" x14ac:dyDescent="0.25">
      <c r="A266" s="290"/>
      <c r="B266" s="219">
        <v>3</v>
      </c>
      <c r="C266" s="231">
        <v>35</v>
      </c>
      <c r="D266" s="169" t="str">
        <f>IF(přihlášky!$F$99="X",přihlášky!$E$99,přihlášky!$H$99)</f>
        <v>Dvořák Václav</v>
      </c>
      <c r="E266" s="221" t="str">
        <f>přihlášky!C13</f>
        <v>ÚO Tábor</v>
      </c>
    </row>
    <row r="267" spans="1:5" ht="16.5" thickBot="1" x14ac:dyDescent="0.3">
      <c r="A267" s="291"/>
      <c r="B267" s="70">
        <v>1</v>
      </c>
      <c r="C267" s="21">
        <v>36</v>
      </c>
      <c r="D267" s="152" t="str">
        <f>IF(přihlášky!$F$22="X",přihlášky!$E$22,přihlášky!$H$22)</f>
        <v>Hájek David</v>
      </c>
      <c r="E267" s="102" t="str">
        <f>přihlášky!C7</f>
        <v>ÚO České Budějovice</v>
      </c>
    </row>
    <row r="268" spans="1:5" x14ac:dyDescent="0.2">
      <c r="A268" s="294" t="s">
        <v>18</v>
      </c>
      <c r="B268" s="308"/>
      <c r="C268" s="308"/>
      <c r="D268" s="308"/>
      <c r="E268" s="309"/>
    </row>
    <row r="269" spans="1:5" ht="16.5" thickBot="1" x14ac:dyDescent="0.25">
      <c r="A269" s="310"/>
      <c r="B269" s="311"/>
      <c r="C269" s="311"/>
      <c r="D269" s="311"/>
      <c r="E269" s="312"/>
    </row>
    <row r="270" spans="1:5" ht="32.25" thickBot="1" x14ac:dyDescent="0.25">
      <c r="A270" s="28" t="s">
        <v>14</v>
      </c>
      <c r="B270" s="29" t="s">
        <v>13</v>
      </c>
      <c r="C270" s="30" t="s">
        <v>10</v>
      </c>
      <c r="D270" s="30" t="s">
        <v>0</v>
      </c>
      <c r="E270" s="30" t="s">
        <v>2</v>
      </c>
    </row>
    <row r="271" spans="1:5" x14ac:dyDescent="0.25">
      <c r="A271" s="289">
        <v>13</v>
      </c>
      <c r="B271" s="69">
        <v>2</v>
      </c>
      <c r="C271" s="131">
        <v>37</v>
      </c>
      <c r="D271" s="151" t="str">
        <f>IF(přihlášky!$F$35="X",přihlášky!$E$35,přihlášky!$H$35)</f>
        <v>Nestartuje</v>
      </c>
      <c r="E271" s="101" t="str">
        <f>přihlášky!C8</f>
        <v>ÚO Jindřichův Hradec</v>
      </c>
    </row>
    <row r="272" spans="1:5" x14ac:dyDescent="0.25">
      <c r="A272" s="290"/>
      <c r="B272" s="219">
        <v>3</v>
      </c>
      <c r="C272" s="231">
        <v>38</v>
      </c>
      <c r="D272" s="170" t="str">
        <f>IF(přihlášky!$F$48="X",přihlášky!$E$48,přihlášky!$H$48)</f>
        <v>Novoný Tomáš</v>
      </c>
      <c r="E272" s="221" t="str">
        <f>přihlášky!C9</f>
        <v>ÚO Písek</v>
      </c>
    </row>
    <row r="273" spans="1:5" ht="16.5" thickBot="1" x14ac:dyDescent="0.3">
      <c r="A273" s="291"/>
      <c r="B273" s="70">
        <v>1</v>
      </c>
      <c r="C273" s="21">
        <v>39</v>
      </c>
      <c r="D273" s="68" t="str">
        <f>IF(přihlášky!$F$61="X",přihlášky!$E$61,přihlášky!$H$61)</f>
        <v>Kaločai Martin</v>
      </c>
      <c r="E273" s="102" t="str">
        <f>přihlášky!C10</f>
        <v>ÚO Český Krumlov</v>
      </c>
    </row>
    <row r="274" spans="1:5" x14ac:dyDescent="0.25">
      <c r="A274" s="292">
        <v>14</v>
      </c>
      <c r="B274" s="214">
        <v>2</v>
      </c>
      <c r="C274" s="213">
        <v>40</v>
      </c>
      <c r="D274" s="216" t="str">
        <f>IF(přihlášky!$F$74="X",přihlášky!$E$74,přihlášky!$H$74)</f>
        <v>Kacetl Vít</v>
      </c>
      <c r="E274" s="218" t="str">
        <f>přihlášky!C11</f>
        <v>ÚO Prachatice</v>
      </c>
    </row>
    <row r="275" spans="1:5" x14ac:dyDescent="0.25">
      <c r="A275" s="290"/>
      <c r="B275" s="219">
        <v>3</v>
      </c>
      <c r="C275" s="231">
        <v>41</v>
      </c>
      <c r="D275" s="170" t="str">
        <f>IF(přihlášky!$F$87="X",přihlášky!$E$87,přihlášky!$H$87)</f>
        <v>Suchopár Jiří</v>
      </c>
      <c r="E275" s="221" t="str">
        <f>přihlášky!C12</f>
        <v>ÚO Strakonice</v>
      </c>
    </row>
    <row r="276" spans="1:5" ht="16.5" thickBot="1" x14ac:dyDescent="0.3">
      <c r="A276" s="293"/>
      <c r="B276" s="128">
        <v>1</v>
      </c>
      <c r="C276" s="211">
        <v>42</v>
      </c>
      <c r="D276" s="212" t="str">
        <f>IF(přihlášky!$F$100="X",přihlášky!$E$100,přihlášky!$H$100)</f>
        <v>Novák Tomáš</v>
      </c>
      <c r="E276" s="215" t="str">
        <f>přihlášky!C13</f>
        <v>ÚO Tábor</v>
      </c>
    </row>
    <row r="277" spans="1:5" x14ac:dyDescent="0.25">
      <c r="A277" s="289">
        <v>15</v>
      </c>
      <c r="B277" s="69">
        <v>2</v>
      </c>
      <c r="C277" s="131">
        <v>43</v>
      </c>
      <c r="D277" s="129" t="str">
        <f>IF(přihlášky!$F$23="X",přihlášky!$E$23,přihlášky!$H$23)</f>
        <v>Klimeš Miroslav</v>
      </c>
      <c r="E277" s="101" t="str">
        <f>přihlášky!C7</f>
        <v>ÚO České Budějovice</v>
      </c>
    </row>
    <row r="278" spans="1:5" x14ac:dyDescent="0.25">
      <c r="A278" s="290"/>
      <c r="B278" s="219">
        <v>3</v>
      </c>
      <c r="C278" s="231">
        <v>44</v>
      </c>
      <c r="D278" s="170" t="str">
        <f>IF(přihlášky!$F$36="X",přihlášky!$E$36,přihlášky!$H$36)</f>
        <v>Kučera Jan</v>
      </c>
      <c r="E278" s="221" t="str">
        <f>přihlášky!C8</f>
        <v>ÚO Jindřichův Hradec</v>
      </c>
    </row>
    <row r="279" spans="1:5" ht="16.5" thickBot="1" x14ac:dyDescent="0.3">
      <c r="A279" s="291"/>
      <c r="B279" s="70">
        <v>1</v>
      </c>
      <c r="C279" s="21">
        <v>45</v>
      </c>
      <c r="D279" s="68" t="str">
        <f>IF(přihlášky!$F$49="X",přihlášky!$E$49,přihlášky!$H$49)</f>
        <v>Motejzík Martin</v>
      </c>
      <c r="E279" s="102" t="str">
        <f>přihlášky!C9</f>
        <v>ÚO Písek</v>
      </c>
    </row>
    <row r="280" spans="1:5" x14ac:dyDescent="0.25">
      <c r="A280" s="292">
        <v>16</v>
      </c>
      <c r="B280" s="214">
        <v>2</v>
      </c>
      <c r="C280" s="213">
        <v>46</v>
      </c>
      <c r="D280" s="216" t="str">
        <f>IF(přihlášky!$F$62="X",přihlášky!$E$62,přihlášky!$H$62)</f>
        <v>Bartuška Jiří</v>
      </c>
      <c r="E280" s="218" t="str">
        <f>přihlášky!C10</f>
        <v>ÚO Český Krumlov</v>
      </c>
    </row>
    <row r="281" spans="1:5" x14ac:dyDescent="0.25">
      <c r="A281" s="290"/>
      <c r="B281" s="219">
        <v>3</v>
      </c>
      <c r="C281" s="231">
        <v>47</v>
      </c>
      <c r="D281" s="170" t="str">
        <f>IF(přihlášky!$F$75="X",přihlášky!$E$75,přihlášky!$H$75)</f>
        <v>Jiráň Aleš</v>
      </c>
      <c r="E281" s="221" t="str">
        <f>přihlášky!C11</f>
        <v>ÚO Prachatice</v>
      </c>
    </row>
    <row r="282" spans="1:5" ht="16.5" thickBot="1" x14ac:dyDescent="0.3">
      <c r="A282" s="293"/>
      <c r="B282" s="128">
        <v>1</v>
      </c>
      <c r="C282" s="211">
        <v>48</v>
      </c>
      <c r="D282" s="212" t="str">
        <f>IF(přihlášky!$F$88="X",přihlášky!$E$88,přihlášky!$H$88)</f>
        <v>Božka Martin</v>
      </c>
      <c r="E282" s="215" t="str">
        <f>přihlášky!C12</f>
        <v>ÚO Strakonice</v>
      </c>
    </row>
    <row r="283" spans="1:5" x14ac:dyDescent="0.25">
      <c r="A283" s="289">
        <v>17</v>
      </c>
      <c r="B283" s="69">
        <v>2</v>
      </c>
      <c r="C283" s="131">
        <v>49</v>
      </c>
      <c r="D283" s="129" t="str">
        <f>IF(přihlášky!$F$101="X",přihlášky!$E$101,přihlášky!$H$101)</f>
        <v>Fišer Ondřej</v>
      </c>
      <c r="E283" s="101" t="str">
        <f>přihlášky!C13</f>
        <v>ÚO Tábor</v>
      </c>
    </row>
    <row r="284" spans="1:5" x14ac:dyDescent="0.25">
      <c r="A284" s="290"/>
      <c r="B284" s="219">
        <v>3</v>
      </c>
      <c r="C284" s="231">
        <v>50</v>
      </c>
      <c r="D284" s="170" t="str">
        <f>IF(přihlášky!$F$24="X",přihlášky!$E$24,přihlášky!$H$24)</f>
        <v xml:space="preserve">Malík Jan </v>
      </c>
      <c r="E284" s="221" t="str">
        <f>přihlášky!C7</f>
        <v>ÚO České Budějovice</v>
      </c>
    </row>
    <row r="285" spans="1:5" ht="16.5" thickBot="1" x14ac:dyDescent="0.3">
      <c r="A285" s="291"/>
      <c r="B285" s="70">
        <v>1</v>
      </c>
      <c r="C285" s="21">
        <v>51</v>
      </c>
      <c r="D285" s="68" t="str">
        <f>IF(přihlášky!$F$37="X",přihlášky!$E$37,přihlášky!$H$37)</f>
        <v>Bašta Vojtěch</v>
      </c>
      <c r="E285" s="102" t="str">
        <f>přihlášky!C8</f>
        <v>ÚO Jindřichův Hradec</v>
      </c>
    </row>
    <row r="286" spans="1:5" x14ac:dyDescent="0.25">
      <c r="A286" s="292">
        <v>18</v>
      </c>
      <c r="B286" s="214">
        <v>2</v>
      </c>
      <c r="C286" s="213">
        <v>52</v>
      </c>
      <c r="D286" s="222" t="str">
        <f>IF(přihlášky!$F$50="X",přihlášky!$E$50,přihlášky!$H$50)</f>
        <v>Brož Lukáš</v>
      </c>
      <c r="E286" s="218" t="str">
        <f>přihlášky!C9</f>
        <v>ÚO Písek</v>
      </c>
    </row>
    <row r="287" spans="1:5" x14ac:dyDescent="0.25">
      <c r="A287" s="290"/>
      <c r="B287" s="219">
        <v>3</v>
      </c>
      <c r="C287" s="231">
        <v>53</v>
      </c>
      <c r="D287" s="170" t="str">
        <f>IF(přihlášky!$F$63="X",přihlášky!$E$63,přihlášky!$H$63)</f>
        <v>Kačer Zdeněk</v>
      </c>
      <c r="E287" s="221" t="str">
        <f>přihlášky!C10</f>
        <v>ÚO Český Krumlov</v>
      </c>
    </row>
    <row r="288" spans="1:5" ht="16.5" thickBot="1" x14ac:dyDescent="0.3">
      <c r="A288" s="293"/>
      <c r="B288" s="128">
        <v>1</v>
      </c>
      <c r="C288" s="211">
        <v>54</v>
      </c>
      <c r="D288" s="212" t="str">
        <f>IF(přihlášky!$F$76="X",přihlášky!$E$76,přihlášky!$H$76)</f>
        <v>Kouba Jiří</v>
      </c>
      <c r="E288" s="215" t="str">
        <f>přihlášky!C11</f>
        <v>ÚO Prachatice</v>
      </c>
    </row>
    <row r="289" spans="1:5" x14ac:dyDescent="0.25">
      <c r="A289" s="289">
        <v>19</v>
      </c>
      <c r="B289" s="69">
        <v>2</v>
      </c>
      <c r="C289" s="131">
        <v>55</v>
      </c>
      <c r="D289" s="129" t="str">
        <f>IF(přihlášky!$F$89="X",přihlášky!$E$89,přihlášky!$H$89)</f>
        <v>Černovský Michal</v>
      </c>
      <c r="E289" s="101" t="str">
        <f>přihlášky!C12</f>
        <v>ÚO Strakonice</v>
      </c>
    </row>
    <row r="290" spans="1:5" x14ac:dyDescent="0.25">
      <c r="A290" s="290"/>
      <c r="B290" s="219">
        <v>3</v>
      </c>
      <c r="C290" s="231">
        <v>56</v>
      </c>
      <c r="D290" s="170" t="str">
        <f>IF(přihlášky!$F$102="X",přihlášky!$E$102,přihlášky!$H$102)</f>
        <v>Mareš Jiří</v>
      </c>
      <c r="E290" s="221" t="str">
        <f>přihlášky!C13</f>
        <v>ÚO Tábor</v>
      </c>
    </row>
    <row r="291" spans="1:5" ht="16.5" thickBot="1" x14ac:dyDescent="0.3">
      <c r="A291" s="291"/>
      <c r="B291" s="70">
        <v>1</v>
      </c>
      <c r="C291" s="21">
        <v>57</v>
      </c>
      <c r="D291" s="68" t="str">
        <f>IF(přihlášky!$F$25="X",přihlášky!$E$25,přihlášky!$H$25)</f>
        <v>Nestartuje</v>
      </c>
      <c r="E291" s="102" t="str">
        <f>přihlášky!C7</f>
        <v>ÚO České Budějovice</v>
      </c>
    </row>
    <row r="292" spans="1:5" x14ac:dyDescent="0.25">
      <c r="A292" s="292">
        <v>20</v>
      </c>
      <c r="B292" s="214">
        <v>2</v>
      </c>
      <c r="C292" s="213">
        <v>58</v>
      </c>
      <c r="D292" s="216" t="str">
        <f>IF(přihlášky!$F$38="X",přihlášky!$E$38,přihlášky!$H$38)</f>
        <v>Čuta Miroslav</v>
      </c>
      <c r="E292" s="218" t="str">
        <f>přihlášky!C8</f>
        <v>ÚO Jindřichův Hradec</v>
      </c>
    </row>
    <row r="293" spans="1:5" x14ac:dyDescent="0.2">
      <c r="A293" s="290"/>
      <c r="B293" s="219">
        <v>3</v>
      </c>
      <c r="C293" s="219">
        <v>59</v>
      </c>
      <c r="D293" s="170" t="str">
        <f>IF(přihlášky!$F$51="X",přihlášky!$E$51,přihlášky!$H$51)</f>
        <v>Kroupa Miroslav</v>
      </c>
      <c r="E293" s="221" t="str">
        <f>přihlášky!C9</f>
        <v>ÚO Písek</v>
      </c>
    </row>
    <row r="294" spans="1:5" ht="16.5" thickBot="1" x14ac:dyDescent="0.25">
      <c r="A294" s="293"/>
      <c r="B294" s="128">
        <v>1</v>
      </c>
      <c r="C294" s="128">
        <v>60</v>
      </c>
      <c r="D294" s="212" t="str">
        <f>IF(přihlášky!$F$64="X",přihlášky!$E$64,přihlášky!$H$64)</f>
        <v>Šebest Dušan</v>
      </c>
      <c r="E294" s="215" t="str">
        <f>přihlášky!C10</f>
        <v>ÚO Český Krumlov</v>
      </c>
    </row>
    <row r="295" spans="1:5" x14ac:dyDescent="0.25">
      <c r="A295" s="289">
        <v>21</v>
      </c>
      <c r="B295" s="69">
        <v>2</v>
      </c>
      <c r="C295" s="69">
        <v>61</v>
      </c>
      <c r="D295" s="153" t="str">
        <f>IF(přihlášky!$F$77="X",přihlášky!$E$77,přihlášky!$H$77)</f>
        <v>Nestartuje</v>
      </c>
      <c r="E295" s="101" t="str">
        <f>přihlášky!C11</f>
        <v>ÚO Prachatice</v>
      </c>
    </row>
    <row r="296" spans="1:5" x14ac:dyDescent="0.2">
      <c r="A296" s="290"/>
      <c r="B296" s="219">
        <v>3</v>
      </c>
      <c r="C296" s="219">
        <v>62</v>
      </c>
      <c r="D296" s="170" t="str">
        <f>IF(přihlášky!$F$90="X",přihlášky!$E$90,přihlášky!$H$90)</f>
        <v>Nestartuje</v>
      </c>
      <c r="E296" s="221" t="str">
        <f>přihlášky!C12</f>
        <v>ÚO Strakonice</v>
      </c>
    </row>
    <row r="297" spans="1:5" ht="16.5" thickBot="1" x14ac:dyDescent="0.25">
      <c r="A297" s="291"/>
      <c r="B297" s="70">
        <v>1</v>
      </c>
      <c r="C297" s="70">
        <v>63</v>
      </c>
      <c r="D297" s="68" t="str">
        <f>IF(přihlášky!$F$103="X",přihlášky!$E$103,přihlášky!$H$103)</f>
        <v>Nestartuje</v>
      </c>
      <c r="E297" s="102" t="str">
        <f>přihlášky!C13</f>
        <v>ÚO Tábor</v>
      </c>
    </row>
    <row r="298" spans="1:5" x14ac:dyDescent="0.25">
      <c r="A298" s="292">
        <v>22</v>
      </c>
      <c r="B298" s="214">
        <v>2</v>
      </c>
      <c r="C298" s="213">
        <v>64</v>
      </c>
      <c r="D298" s="216" t="str">
        <f>IF(přihlášky!$F$26="X",přihlášky!$E$26,přihlášky!$H$26)</f>
        <v>Nestartuje</v>
      </c>
      <c r="E298" s="218" t="str">
        <f>přihlášky!C7</f>
        <v>ÚO České Budějovice</v>
      </c>
    </row>
    <row r="299" spans="1:5" x14ac:dyDescent="0.25">
      <c r="A299" s="290"/>
      <c r="B299" s="219">
        <v>3</v>
      </c>
      <c r="C299" s="231">
        <v>65</v>
      </c>
      <c r="D299" s="170" t="str">
        <f>IF(přihlášky!$F$39="X",přihlášky!$E$39,přihlášky!$H$39)</f>
        <v>Nestartuje</v>
      </c>
      <c r="E299" s="221" t="str">
        <f>přihlášky!C8</f>
        <v>ÚO Jindřichův Hradec</v>
      </c>
    </row>
    <row r="300" spans="1:5" ht="16.5" thickBot="1" x14ac:dyDescent="0.3">
      <c r="A300" s="293"/>
      <c r="B300" s="128">
        <v>1</v>
      </c>
      <c r="C300" s="211">
        <v>66</v>
      </c>
      <c r="D300" s="212" t="str">
        <f>IF(přihlášky!$F$52="X",přihlášky!$E$52,přihlášky!$H$52)</f>
        <v>Nestartuje</v>
      </c>
      <c r="E300" s="215" t="str">
        <f>přihlášky!C9</f>
        <v>ÚO Písek</v>
      </c>
    </row>
    <row r="301" spans="1:5" x14ac:dyDescent="0.25">
      <c r="A301" s="289">
        <v>23</v>
      </c>
      <c r="B301" s="69">
        <v>2</v>
      </c>
      <c r="C301" s="131">
        <v>67</v>
      </c>
      <c r="D301" s="129" t="str">
        <f>IF(přihlášky!$F$65="X",přihlášky!$E$65,přihlášky!$H$65)</f>
        <v>Liebl Václav</v>
      </c>
      <c r="E301" s="101" t="str">
        <f>přihlášky!C10</f>
        <v>ÚO Český Krumlov</v>
      </c>
    </row>
    <row r="302" spans="1:5" x14ac:dyDescent="0.25">
      <c r="A302" s="290"/>
      <c r="B302" s="219">
        <v>3</v>
      </c>
      <c r="C302" s="231">
        <v>68</v>
      </c>
      <c r="D302" s="170" t="str">
        <f>IF(přihlášky!$F$78="X",přihlášky!$E$78,přihlášky!$H$78)</f>
        <v>Nestartuje</v>
      </c>
      <c r="E302" s="221" t="str">
        <f>přihlášky!C11</f>
        <v>ÚO Prachatice</v>
      </c>
    </row>
    <row r="303" spans="1:5" ht="16.5" thickBot="1" x14ac:dyDescent="0.3">
      <c r="A303" s="291"/>
      <c r="B303" s="70">
        <v>1</v>
      </c>
      <c r="C303" s="21">
        <v>69</v>
      </c>
      <c r="D303" s="68" t="str">
        <f>IF(přihlášky!$F$91="X",přihlášky!$E$91,přihlášky!$H$91)</f>
        <v>Nestartuje</v>
      </c>
      <c r="E303" s="102" t="str">
        <f>přihlášky!C12</f>
        <v>ÚO Strakonice</v>
      </c>
    </row>
    <row r="304" spans="1:5" ht="16.5" thickBot="1" x14ac:dyDescent="0.3">
      <c r="A304" s="223">
        <v>24</v>
      </c>
      <c r="B304" s="224">
        <v>2</v>
      </c>
      <c r="C304" s="230">
        <v>70</v>
      </c>
      <c r="D304" s="225" t="str">
        <f>IF(přihlášky!$F$104="X",přihlášky!$E$104,přihlášky!$H$104)</f>
        <v>Nestartuje</v>
      </c>
      <c r="E304" s="226" t="str">
        <f>přihlášky!C13</f>
        <v>ÚO Tábor</v>
      </c>
    </row>
    <row r="305" spans="2:2" x14ac:dyDescent="0.25">
      <c r="B305" s="22"/>
    </row>
    <row r="306" spans="2:2" x14ac:dyDescent="0.25">
      <c r="B306" s="22"/>
    </row>
    <row r="307" spans="2:2" x14ac:dyDescent="0.25">
      <c r="B307" s="22"/>
    </row>
  </sheetData>
  <mergeCells count="144">
    <mergeCell ref="F6:F7"/>
    <mergeCell ref="F8:F9"/>
    <mergeCell ref="F10:F11"/>
    <mergeCell ref="A268:E269"/>
    <mergeCell ref="A229:E230"/>
    <mergeCell ref="A4:A5"/>
    <mergeCell ref="A6:A7"/>
    <mergeCell ref="A8:A9"/>
    <mergeCell ref="A10:A11"/>
    <mergeCell ref="A24:A25"/>
    <mergeCell ref="A26:A27"/>
    <mergeCell ref="A28:A29"/>
    <mergeCell ref="A30:A31"/>
    <mergeCell ref="A32:A33"/>
    <mergeCell ref="A34:A35"/>
    <mergeCell ref="A36:A37"/>
    <mergeCell ref="A38:A39"/>
    <mergeCell ref="A192:E193"/>
    <mergeCell ref="F47:F48"/>
    <mergeCell ref="F49:F50"/>
    <mergeCell ref="F55:F56"/>
    <mergeCell ref="F57:F58"/>
    <mergeCell ref="F59:F60"/>
    <mergeCell ref="F61:F62"/>
    <mergeCell ref="A1:E2"/>
    <mergeCell ref="A77:E78"/>
    <mergeCell ref="A40:E41"/>
    <mergeCell ref="A43:A44"/>
    <mergeCell ref="A45:A46"/>
    <mergeCell ref="A47:A48"/>
    <mergeCell ref="A49:A50"/>
    <mergeCell ref="A51:A52"/>
    <mergeCell ref="A53:A54"/>
    <mergeCell ref="A55:A56"/>
    <mergeCell ref="A57:A58"/>
    <mergeCell ref="A59:A60"/>
    <mergeCell ref="A61:A62"/>
    <mergeCell ref="A63:A64"/>
    <mergeCell ref="A65:A66"/>
    <mergeCell ref="A67:A68"/>
    <mergeCell ref="F1:J2"/>
    <mergeCell ref="F4:F5"/>
    <mergeCell ref="A277:A279"/>
    <mergeCell ref="A280:A282"/>
    <mergeCell ref="A283:A285"/>
    <mergeCell ref="A286:A288"/>
    <mergeCell ref="A289:A291"/>
    <mergeCell ref="A292:A294"/>
    <mergeCell ref="F13:J14"/>
    <mergeCell ref="F16:F17"/>
    <mergeCell ref="F18:F19"/>
    <mergeCell ref="F20:F21"/>
    <mergeCell ref="F22:F23"/>
    <mergeCell ref="A116:E117"/>
    <mergeCell ref="A75:A76"/>
    <mergeCell ref="A12:A13"/>
    <mergeCell ref="A14:A15"/>
    <mergeCell ref="A16:A17"/>
    <mergeCell ref="A18:A19"/>
    <mergeCell ref="A20:A21"/>
    <mergeCell ref="A22:A23"/>
    <mergeCell ref="A151:A152"/>
    <mergeCell ref="A153:E154"/>
    <mergeCell ref="A149:A150"/>
    <mergeCell ref="F43:F44"/>
    <mergeCell ref="F45:F46"/>
    <mergeCell ref="A69:A70"/>
    <mergeCell ref="A71:A72"/>
    <mergeCell ref="A73:A74"/>
    <mergeCell ref="A80:A81"/>
    <mergeCell ref="A82:A83"/>
    <mergeCell ref="A135:A136"/>
    <mergeCell ref="A137:A138"/>
    <mergeCell ref="A139:A140"/>
    <mergeCell ref="A141:A142"/>
    <mergeCell ref="A84:A85"/>
    <mergeCell ref="A86:A87"/>
    <mergeCell ref="A88:A89"/>
    <mergeCell ref="A90:A91"/>
    <mergeCell ref="A92:A93"/>
    <mergeCell ref="A94:A95"/>
    <mergeCell ref="A96:A97"/>
    <mergeCell ref="A98:A99"/>
    <mergeCell ref="A100:A101"/>
    <mergeCell ref="A213:A215"/>
    <mergeCell ref="A102:A103"/>
    <mergeCell ref="A104:A105"/>
    <mergeCell ref="A106:A107"/>
    <mergeCell ref="A108:A109"/>
    <mergeCell ref="A110:A111"/>
    <mergeCell ref="A112:A113"/>
    <mergeCell ref="A114:A115"/>
    <mergeCell ref="A119:A120"/>
    <mergeCell ref="A121:A122"/>
    <mergeCell ref="A123:A124"/>
    <mergeCell ref="A125:A126"/>
    <mergeCell ref="A127:A128"/>
    <mergeCell ref="A129:A130"/>
    <mergeCell ref="A131:A132"/>
    <mergeCell ref="A133:A134"/>
    <mergeCell ref="A143:A144"/>
    <mergeCell ref="A145:A146"/>
    <mergeCell ref="A147:A148"/>
    <mergeCell ref="A186:A188"/>
    <mergeCell ref="A189:A191"/>
    <mergeCell ref="A195:A197"/>
    <mergeCell ref="A198:A200"/>
    <mergeCell ref="A201:A203"/>
    <mergeCell ref="A204:A206"/>
    <mergeCell ref="A207:A209"/>
    <mergeCell ref="A210:A212"/>
    <mergeCell ref="A156:A158"/>
    <mergeCell ref="A159:A161"/>
    <mergeCell ref="A162:A164"/>
    <mergeCell ref="A165:A167"/>
    <mergeCell ref="A168:A170"/>
    <mergeCell ref="A171:A173"/>
    <mergeCell ref="A174:A176"/>
    <mergeCell ref="A177:A179"/>
    <mergeCell ref="A180:A182"/>
    <mergeCell ref="A295:A297"/>
    <mergeCell ref="A298:A300"/>
    <mergeCell ref="A301:A303"/>
    <mergeCell ref="H52:J53"/>
    <mergeCell ref="H40:J41"/>
    <mergeCell ref="A247:A249"/>
    <mergeCell ref="A250:A252"/>
    <mergeCell ref="A253:A255"/>
    <mergeCell ref="A256:A258"/>
    <mergeCell ref="A259:A261"/>
    <mergeCell ref="A262:A264"/>
    <mergeCell ref="A265:A267"/>
    <mergeCell ref="A271:A273"/>
    <mergeCell ref="A274:A276"/>
    <mergeCell ref="A216:A218"/>
    <mergeCell ref="A219:A221"/>
    <mergeCell ref="A222:A224"/>
    <mergeCell ref="A225:A227"/>
    <mergeCell ref="A232:A234"/>
    <mergeCell ref="A235:A237"/>
    <mergeCell ref="A238:A240"/>
    <mergeCell ref="A241:A243"/>
    <mergeCell ref="A244:A246"/>
    <mergeCell ref="A183:A185"/>
  </mergeCells>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7"/>
  <sheetViews>
    <sheetView view="pageBreakPreview" topLeftCell="A227" zoomScaleNormal="100" zoomScaleSheetLayoutView="100" workbookViewId="0">
      <selection activeCell="F227" sqref="F227"/>
    </sheetView>
  </sheetViews>
  <sheetFormatPr defaultRowHeight="15.75" x14ac:dyDescent="0.25"/>
  <cols>
    <col min="1" max="1" width="10" style="31" customWidth="1"/>
    <col min="2" max="2" width="7.85546875" style="23" customWidth="1"/>
    <col min="3" max="3" width="6" style="23" customWidth="1"/>
    <col min="4" max="4" width="26.85546875" style="23" customWidth="1"/>
    <col min="5" max="5" width="25.7109375" style="78" customWidth="1"/>
    <col min="6" max="6" width="9.85546875" style="78" customWidth="1"/>
    <col min="7" max="9" width="9.140625" style="31"/>
    <col min="10" max="10" width="20.5703125" style="31" customWidth="1"/>
    <col min="11" max="16384" width="9.140625" style="31"/>
  </cols>
  <sheetData>
    <row r="1" spans="1:11" ht="16.5" customHeight="1" x14ac:dyDescent="0.2">
      <c r="A1" s="294" t="s">
        <v>15</v>
      </c>
      <c r="B1" s="308"/>
      <c r="C1" s="308"/>
      <c r="D1" s="308"/>
      <c r="E1" s="309"/>
      <c r="F1" s="157"/>
      <c r="G1" s="294" t="s">
        <v>19</v>
      </c>
      <c r="H1" s="308"/>
      <c r="I1" s="308"/>
      <c r="J1" s="308"/>
      <c r="K1" s="309"/>
    </row>
    <row r="2" spans="1:11" ht="16.5" customHeight="1" thickBot="1" x14ac:dyDescent="0.25">
      <c r="A2" s="310"/>
      <c r="B2" s="311"/>
      <c r="C2" s="311"/>
      <c r="D2" s="311"/>
      <c r="E2" s="312"/>
      <c r="F2" s="159"/>
      <c r="G2" s="310"/>
      <c r="H2" s="311"/>
      <c r="I2" s="311"/>
      <c r="J2" s="311"/>
      <c r="K2" s="312"/>
    </row>
    <row r="3" spans="1:11" ht="48" customHeight="1" thickBot="1" x14ac:dyDescent="0.25">
      <c r="A3" s="127" t="s">
        <v>14</v>
      </c>
      <c r="B3" s="132" t="s">
        <v>13</v>
      </c>
      <c r="C3" s="133" t="s">
        <v>10</v>
      </c>
      <c r="D3" s="134" t="s">
        <v>0</v>
      </c>
      <c r="E3" s="135" t="s">
        <v>2</v>
      </c>
      <c r="F3" s="134" t="s">
        <v>64</v>
      </c>
      <c r="G3" s="28" t="s">
        <v>14</v>
      </c>
      <c r="H3" s="29" t="s">
        <v>13</v>
      </c>
      <c r="I3" s="30" t="s">
        <v>10</v>
      </c>
      <c r="J3" s="30" t="s">
        <v>2</v>
      </c>
      <c r="K3" s="30" t="s">
        <v>20</v>
      </c>
    </row>
    <row r="4" spans="1:11" ht="16.5" customHeight="1" x14ac:dyDescent="0.25">
      <c r="A4" s="305">
        <v>1</v>
      </c>
      <c r="B4" s="69">
        <v>1</v>
      </c>
      <c r="C4" s="69">
        <v>1</v>
      </c>
      <c r="D4" s="151" t="str">
        <f>IF(přihlášky!$F$17="X",přihlášky!$E$17,přihlášky!H17)</f>
        <v>Krygar Josef</v>
      </c>
      <c r="E4" s="186" t="str">
        <f>přihlášky!C7</f>
        <v>ÚO České Budějovice</v>
      </c>
      <c r="F4" s="188"/>
      <c r="G4" s="329">
        <v>1</v>
      </c>
      <c r="H4" s="17">
        <v>1</v>
      </c>
      <c r="I4" s="17">
        <v>1</v>
      </c>
      <c r="J4" s="123" t="str">
        <f>přihlášky!C7</f>
        <v>ÚO České Budějovice</v>
      </c>
      <c r="K4" s="24"/>
    </row>
    <row r="5" spans="1:11" ht="16.5" customHeight="1" thickBot="1" x14ac:dyDescent="0.3">
      <c r="A5" s="306"/>
      <c r="B5" s="70">
        <v>2</v>
      </c>
      <c r="C5" s="70">
        <v>2</v>
      </c>
      <c r="D5" s="152" t="str">
        <f>IF(přihlášky!$F$30="X",přihlášky!$E$30,přihlášky!$H$30)</f>
        <v>Šmíd Stanislav</v>
      </c>
      <c r="E5" s="187" t="str">
        <f>přihlášky!C8</f>
        <v>ÚO Jindřichův Hradec</v>
      </c>
      <c r="F5" s="189"/>
      <c r="G5" s="327"/>
      <c r="H5" s="18">
        <v>2</v>
      </c>
      <c r="I5" s="18">
        <v>2</v>
      </c>
      <c r="J5" s="124" t="str">
        <f>přihlášky!C8</f>
        <v>ÚO Jindřichův Hradec</v>
      </c>
      <c r="K5" s="25"/>
    </row>
    <row r="6" spans="1:11" ht="16.5" customHeight="1" x14ac:dyDescent="0.25">
      <c r="A6" s="305">
        <v>2</v>
      </c>
      <c r="B6" s="69">
        <v>1</v>
      </c>
      <c r="C6" s="69">
        <v>3</v>
      </c>
      <c r="D6" s="151" t="str">
        <f>IF(přihlášky!$F$43="X",přihlášky!$E$43,přihlášky!$H$43)</f>
        <v>Šťastný Ladislav</v>
      </c>
      <c r="E6" s="186" t="str">
        <f>přihlášky!C9</f>
        <v>ÚO Písek</v>
      </c>
      <c r="F6" s="189"/>
      <c r="G6" s="327">
        <f>1+G4</f>
        <v>2</v>
      </c>
      <c r="H6" s="18">
        <v>1</v>
      </c>
      <c r="I6" s="18">
        <v>3</v>
      </c>
      <c r="J6" s="124" t="str">
        <f>přihlášky!C9</f>
        <v>ÚO Písek</v>
      </c>
      <c r="K6" s="25"/>
    </row>
    <row r="7" spans="1:11" ht="16.5" customHeight="1" thickBot="1" x14ac:dyDescent="0.3">
      <c r="A7" s="306"/>
      <c r="B7" s="70">
        <v>2</v>
      </c>
      <c r="C7" s="70">
        <v>4</v>
      </c>
      <c r="D7" s="152" t="str">
        <f>IF(přihlášky!$F$56="X",přihlášky!$E$56,přihlášky!$H$56)</f>
        <v>Wirth Aleš</v>
      </c>
      <c r="E7" s="187" t="str">
        <f>přihlášky!C10</f>
        <v>ÚO Český Krumlov</v>
      </c>
      <c r="F7" s="189"/>
      <c r="G7" s="327"/>
      <c r="H7" s="18">
        <v>2</v>
      </c>
      <c r="I7" s="18">
        <v>4</v>
      </c>
      <c r="J7" s="124" t="str">
        <f>přihlášky!C10</f>
        <v>ÚO Český Krumlov</v>
      </c>
      <c r="K7" s="25"/>
    </row>
    <row r="8" spans="1:11" ht="16.5" customHeight="1" x14ac:dyDescent="0.25">
      <c r="A8" s="305">
        <v>3</v>
      </c>
      <c r="B8" s="69">
        <v>1</v>
      </c>
      <c r="C8" s="69">
        <v>5</v>
      </c>
      <c r="D8" s="151" t="str">
        <f>IF(přihlášky!$F$69="X",přihlášky!$E$69,přihlášky!$H$69)</f>
        <v>Cais Martin</v>
      </c>
      <c r="E8" s="186" t="str">
        <f>přihlášky!C11</f>
        <v>ÚO Prachatice</v>
      </c>
      <c r="F8" s="189"/>
      <c r="G8" s="327">
        <f>1+G6</f>
        <v>3</v>
      </c>
      <c r="H8" s="18">
        <v>1</v>
      </c>
      <c r="I8" s="18">
        <v>5</v>
      </c>
      <c r="J8" s="124" t="str">
        <f>přihlášky!C11</f>
        <v>ÚO Prachatice</v>
      </c>
      <c r="K8" s="25"/>
    </row>
    <row r="9" spans="1:11" ht="16.5" customHeight="1" thickBot="1" x14ac:dyDescent="0.3">
      <c r="A9" s="306"/>
      <c r="B9" s="70">
        <v>2</v>
      </c>
      <c r="C9" s="70">
        <v>6</v>
      </c>
      <c r="D9" s="152" t="str">
        <f>IF(přihlášky!$F$82="X",přihlášky!$E$82,přihlášky!$H$82)</f>
        <v>Vaňač Aleš</v>
      </c>
      <c r="E9" s="187" t="str">
        <f>přihlášky!C12</f>
        <v>ÚO Strakonice</v>
      </c>
      <c r="F9" s="189"/>
      <c r="G9" s="327"/>
      <c r="H9" s="18">
        <v>2</v>
      </c>
      <c r="I9" s="18">
        <v>6</v>
      </c>
      <c r="J9" s="124" t="str">
        <f>přihlášky!C12</f>
        <v>ÚO Strakonice</v>
      </c>
      <c r="K9" s="25"/>
    </row>
    <row r="10" spans="1:11" ht="16.5" customHeight="1" x14ac:dyDescent="0.25">
      <c r="A10" s="305">
        <v>4</v>
      </c>
      <c r="B10" s="69">
        <v>1</v>
      </c>
      <c r="C10" s="69">
        <v>7</v>
      </c>
      <c r="D10" s="151" t="str">
        <f>IF(přihlášky!$F$95="X",přihlášky!$E$95,přihlášky!$H$95)</f>
        <v>Janovský Martin</v>
      </c>
      <c r="E10" s="186" t="str">
        <f>přihlášky!C13</f>
        <v>ÚO Tábor</v>
      </c>
      <c r="F10" s="189"/>
      <c r="G10" s="327">
        <f>1+G8</f>
        <v>4</v>
      </c>
      <c r="H10" s="18">
        <v>1</v>
      </c>
      <c r="I10" s="18">
        <v>7</v>
      </c>
      <c r="J10" s="124" t="str">
        <f>přihlášky!C13</f>
        <v>ÚO Tábor</v>
      </c>
      <c r="K10" s="25"/>
    </row>
    <row r="11" spans="1:11" ht="16.5" customHeight="1" thickBot="1" x14ac:dyDescent="0.3">
      <c r="A11" s="306"/>
      <c r="B11" s="70">
        <v>2</v>
      </c>
      <c r="C11" s="70">
        <v>8</v>
      </c>
      <c r="D11" s="152" t="str">
        <f>IF(přihlášky!$F$18="X",přihlášky!$E$18,přihlášky!H18)</f>
        <v>Severa Marek</v>
      </c>
      <c r="E11" s="187" t="str">
        <f>přihlášky!C7</f>
        <v>ÚO České Budějovice</v>
      </c>
      <c r="F11" s="189"/>
      <c r="G11" s="328"/>
      <c r="H11" s="19">
        <v>2</v>
      </c>
      <c r="I11" s="19">
        <v>8</v>
      </c>
      <c r="J11" s="26"/>
      <c r="K11" s="27"/>
    </row>
    <row r="12" spans="1:11" ht="16.5" customHeight="1" thickBot="1" x14ac:dyDescent="0.25">
      <c r="A12" s="305">
        <v>5</v>
      </c>
      <c r="B12" s="69">
        <v>1</v>
      </c>
      <c r="C12" s="69">
        <v>9</v>
      </c>
      <c r="D12" s="151" t="str">
        <f>IF(přihlášky!$F$31="X",přihlášky!$E$31,přihlášky!$H$31)</f>
        <v>Doktor Michal</v>
      </c>
      <c r="E12" s="186" t="str">
        <f>přihlášky!C8</f>
        <v>ÚO Jindřichův Hradec</v>
      </c>
      <c r="F12" s="189"/>
    </row>
    <row r="13" spans="1:11" ht="16.5" customHeight="1" thickBot="1" x14ac:dyDescent="0.25">
      <c r="A13" s="306"/>
      <c r="B13" s="70">
        <v>2</v>
      </c>
      <c r="C13" s="70">
        <v>10</v>
      </c>
      <c r="D13" s="152" t="str">
        <f>IF(přihlášky!$F$44="X",přihlášky!$E$44,přihlášky!$H$44)</f>
        <v>Trantina Karel</v>
      </c>
      <c r="E13" s="187" t="str">
        <f>přihlášky!C9</f>
        <v>ÚO Písek</v>
      </c>
      <c r="F13" s="189"/>
      <c r="G13" s="308" t="s">
        <v>21</v>
      </c>
      <c r="H13" s="308"/>
      <c r="I13" s="308"/>
      <c r="J13" s="308"/>
      <c r="K13" s="309"/>
    </row>
    <row r="14" spans="1:11" ht="16.5" customHeight="1" thickBot="1" x14ac:dyDescent="0.25">
      <c r="A14" s="305">
        <v>6</v>
      </c>
      <c r="B14" s="69">
        <v>1</v>
      </c>
      <c r="C14" s="69">
        <v>11</v>
      </c>
      <c r="D14" s="151" t="str">
        <f>IF(přihlášky!$F$57="X",přihlášky!$E$57,přihlášky!$H$57)</f>
        <v>Dvořák Jan</v>
      </c>
      <c r="E14" s="186" t="str">
        <f>přihlášky!C10</f>
        <v>ÚO Český Krumlov</v>
      </c>
      <c r="F14" s="189"/>
      <c r="G14" s="311"/>
      <c r="H14" s="311"/>
      <c r="I14" s="311"/>
      <c r="J14" s="311"/>
      <c r="K14" s="312"/>
    </row>
    <row r="15" spans="1:11" ht="16.5" customHeight="1" thickBot="1" x14ac:dyDescent="0.25">
      <c r="A15" s="306"/>
      <c r="B15" s="70">
        <v>2</v>
      </c>
      <c r="C15" s="70">
        <v>12</v>
      </c>
      <c r="D15" s="152" t="str">
        <f>IF(přihlášky!$F$70="X",přihlášky!$E$70,přihlášky!$H$70)</f>
        <v>Šustr Jiří</v>
      </c>
      <c r="E15" s="187" t="str">
        <f>přihlášky!C11</f>
        <v>ÚO Prachatice</v>
      </c>
      <c r="F15" s="189"/>
      <c r="G15" s="147" t="s">
        <v>14</v>
      </c>
      <c r="H15" s="29" t="s">
        <v>13</v>
      </c>
      <c r="I15" s="30" t="s">
        <v>10</v>
      </c>
      <c r="J15" s="30" t="s">
        <v>2</v>
      </c>
      <c r="K15" s="30" t="s">
        <v>20</v>
      </c>
    </row>
    <row r="16" spans="1:11" ht="16.5" customHeight="1" x14ac:dyDescent="0.2">
      <c r="A16" s="305">
        <v>7</v>
      </c>
      <c r="B16" s="69">
        <v>1</v>
      </c>
      <c r="C16" s="69">
        <v>13</v>
      </c>
      <c r="D16" s="151" t="str">
        <f>IF(přihlášky!$F$83="X",přihlášky!$E$83,přihlášky!$H$83)</f>
        <v>Muchl Vladimír</v>
      </c>
      <c r="E16" s="186" t="str">
        <f>přihlášky!C12</f>
        <v>ÚO Strakonice</v>
      </c>
      <c r="F16" s="189"/>
      <c r="G16" s="329">
        <v>1</v>
      </c>
      <c r="H16" s="17">
        <v>2</v>
      </c>
      <c r="I16" s="17">
        <v>1</v>
      </c>
      <c r="J16" s="123" t="str">
        <f>přihlášky!C7</f>
        <v>ÚO České Budějovice</v>
      </c>
      <c r="K16" s="32"/>
    </row>
    <row r="17" spans="1:11" ht="16.5" customHeight="1" thickBot="1" x14ac:dyDescent="0.25">
      <c r="A17" s="306"/>
      <c r="B17" s="70">
        <v>2</v>
      </c>
      <c r="C17" s="70">
        <v>14</v>
      </c>
      <c r="D17" s="152" t="str">
        <f>IF(přihlášky!$F$96="X",přihlášky!$E$96,přihlášky!$H$96)</f>
        <v>Řezáč Milan</v>
      </c>
      <c r="E17" s="187" t="str">
        <f>přihlášky!C13</f>
        <v>ÚO Tábor</v>
      </c>
      <c r="F17" s="189"/>
      <c r="G17" s="327"/>
      <c r="H17" s="18">
        <v>1</v>
      </c>
      <c r="I17" s="18">
        <v>2</v>
      </c>
      <c r="J17" s="124" t="str">
        <f>přihlášky!C8</f>
        <v>ÚO Jindřichův Hradec</v>
      </c>
      <c r="K17" s="33"/>
    </row>
    <row r="18" spans="1:11" ht="16.5" customHeight="1" x14ac:dyDescent="0.2">
      <c r="A18" s="305">
        <v>8</v>
      </c>
      <c r="B18" s="69">
        <v>1</v>
      </c>
      <c r="C18" s="69">
        <v>15</v>
      </c>
      <c r="D18" s="151" t="str">
        <f>IF(přihlášky!$F$19="X",přihlášky!$E$19,přihlášky!$H$19)</f>
        <v>Čada Milan</v>
      </c>
      <c r="E18" s="186" t="str">
        <f>přihlášky!C7</f>
        <v>ÚO České Budějovice</v>
      </c>
      <c r="F18" s="189"/>
      <c r="G18" s="327">
        <f>1+G16</f>
        <v>2</v>
      </c>
      <c r="H18" s="18">
        <v>2</v>
      </c>
      <c r="I18" s="18">
        <v>3</v>
      </c>
      <c r="J18" s="124" t="str">
        <f>přihlášky!C9</f>
        <v>ÚO Písek</v>
      </c>
      <c r="K18" s="33"/>
    </row>
    <row r="19" spans="1:11" ht="16.5" customHeight="1" thickBot="1" x14ac:dyDescent="0.25">
      <c r="A19" s="306"/>
      <c r="B19" s="70">
        <v>2</v>
      </c>
      <c r="C19" s="70">
        <v>16</v>
      </c>
      <c r="D19" s="152" t="str">
        <f>IF(přihlášky!$F$32="X",přihlášky!$E$32,přihlášky!$H$32)</f>
        <v>Švehla Radim</v>
      </c>
      <c r="E19" s="187" t="str">
        <f>přihlášky!C8</f>
        <v>ÚO Jindřichův Hradec</v>
      </c>
      <c r="F19" s="189"/>
      <c r="G19" s="327"/>
      <c r="H19" s="18">
        <v>1</v>
      </c>
      <c r="I19" s="18">
        <v>4</v>
      </c>
      <c r="J19" s="124" t="str">
        <f>přihlášky!C10</f>
        <v>ÚO Český Krumlov</v>
      </c>
      <c r="K19" s="33"/>
    </row>
    <row r="20" spans="1:11" ht="16.5" customHeight="1" x14ac:dyDescent="0.2">
      <c r="A20" s="305">
        <v>9</v>
      </c>
      <c r="B20" s="69">
        <v>1</v>
      </c>
      <c r="C20" s="69">
        <v>17</v>
      </c>
      <c r="D20" s="151" t="str">
        <f>IF(přihlášky!$F$45="X",přihlášky!$E$45,přihlášky!$H$45)</f>
        <v>Smrt Stanislav</v>
      </c>
      <c r="E20" s="186" t="str">
        <f>přihlášky!C9</f>
        <v>ÚO Písek</v>
      </c>
      <c r="F20" s="189"/>
      <c r="G20" s="327">
        <f>1+G18</f>
        <v>3</v>
      </c>
      <c r="H20" s="18">
        <v>2</v>
      </c>
      <c r="I20" s="18">
        <v>5</v>
      </c>
      <c r="J20" s="124" t="str">
        <f>přihlášky!C11</f>
        <v>ÚO Prachatice</v>
      </c>
      <c r="K20" s="33"/>
    </row>
    <row r="21" spans="1:11" ht="16.5" customHeight="1" thickBot="1" x14ac:dyDescent="0.25">
      <c r="A21" s="306"/>
      <c r="B21" s="70">
        <v>2</v>
      </c>
      <c r="C21" s="70">
        <v>18</v>
      </c>
      <c r="D21" s="152" t="str">
        <f>IF(přihlášky!$F$58="X",přihlášky!$E$58,přihlášky!$H$58)</f>
        <v>Ottenschläger Václav</v>
      </c>
      <c r="E21" s="187" t="str">
        <f>přihlášky!C10</f>
        <v>ÚO Český Krumlov</v>
      </c>
      <c r="F21" s="189"/>
      <c r="G21" s="327"/>
      <c r="H21" s="18">
        <v>1</v>
      </c>
      <c r="I21" s="18">
        <v>6</v>
      </c>
      <c r="J21" s="124" t="str">
        <f>přihlášky!C12</f>
        <v>ÚO Strakonice</v>
      </c>
      <c r="K21" s="33"/>
    </row>
    <row r="22" spans="1:11" ht="16.5" customHeight="1" x14ac:dyDescent="0.2">
      <c r="A22" s="305">
        <v>10</v>
      </c>
      <c r="B22" s="69">
        <v>1</v>
      </c>
      <c r="C22" s="69">
        <v>19</v>
      </c>
      <c r="D22" s="151" t="str">
        <f>IF(přihlášky!$F$71="X",přihlášky!$E$71,přihlášky!$H$71)</f>
        <v>Lenc Eduard</v>
      </c>
      <c r="E22" s="186" t="str">
        <f>přihlášky!C11</f>
        <v>ÚO Prachatice</v>
      </c>
      <c r="F22" s="189"/>
      <c r="G22" s="327">
        <f>1+G20</f>
        <v>4</v>
      </c>
      <c r="H22" s="18">
        <v>2</v>
      </c>
      <c r="I22" s="18">
        <v>7</v>
      </c>
      <c r="J22" s="125" t="str">
        <f>přihlášky!C13</f>
        <v>ÚO Tábor</v>
      </c>
      <c r="K22" s="33"/>
    </row>
    <row r="23" spans="1:11" ht="16.5" customHeight="1" thickBot="1" x14ac:dyDescent="0.25">
      <c r="A23" s="306"/>
      <c r="B23" s="70">
        <v>2</v>
      </c>
      <c r="C23" s="70">
        <v>20</v>
      </c>
      <c r="D23" s="152" t="str">
        <f>IF(přihlášky!$F$84="X",přihlášky!$E$84,přihlášky!$H$84)</f>
        <v>Louda Petr</v>
      </c>
      <c r="E23" s="187" t="str">
        <f>přihlášky!C12</f>
        <v>ÚO Strakonice</v>
      </c>
      <c r="F23" s="189"/>
      <c r="G23" s="328"/>
      <c r="H23" s="19">
        <v>1</v>
      </c>
      <c r="I23" s="19">
        <v>8</v>
      </c>
      <c r="J23" s="126"/>
      <c r="K23" s="35"/>
    </row>
    <row r="24" spans="1:11" ht="16.5" customHeight="1" x14ac:dyDescent="0.2">
      <c r="A24" s="305">
        <v>11</v>
      </c>
      <c r="B24" s="69">
        <v>1</v>
      </c>
      <c r="C24" s="69">
        <v>21</v>
      </c>
      <c r="D24" s="151" t="str">
        <f>IF(přihlášky!$F$97="X",přihlášky!$E$97,přihlášky!$H$97)</f>
        <v>Svatoň Petr</v>
      </c>
      <c r="E24" s="186" t="str">
        <f>přihlášky!C13</f>
        <v>ÚO Tábor</v>
      </c>
      <c r="F24" s="189"/>
    </row>
    <row r="25" spans="1:11" ht="16.5" customHeight="1" thickBot="1" x14ac:dyDescent="0.25">
      <c r="A25" s="306"/>
      <c r="B25" s="70">
        <v>2</v>
      </c>
      <c r="C25" s="70">
        <v>22</v>
      </c>
      <c r="D25" s="152" t="str">
        <f>IF(přihlášky!$F$20="X",přihlášky!$E$20,přihlášky!$H$20)</f>
        <v>Měřička Michal</v>
      </c>
      <c r="E25" s="187" t="str">
        <f>přihlášky!C7</f>
        <v>ÚO České Budějovice</v>
      </c>
      <c r="F25" s="189"/>
    </row>
    <row r="26" spans="1:11" ht="16.5" customHeight="1" x14ac:dyDescent="0.2">
      <c r="A26" s="305">
        <v>12</v>
      </c>
      <c r="B26" s="69">
        <v>1</v>
      </c>
      <c r="C26" s="69">
        <v>23</v>
      </c>
      <c r="D26" s="151" t="str">
        <f>IF(přihlášky!$F$33="X",přihlášky!$E$33,přihlášky!$H$33)</f>
        <v>Janů Pavel</v>
      </c>
      <c r="E26" s="186" t="str">
        <f>přihlášky!C8</f>
        <v>ÚO Jindřichův Hradec</v>
      </c>
      <c r="F26" s="189"/>
    </row>
    <row r="27" spans="1:11" ht="16.5" customHeight="1" thickBot="1" x14ac:dyDescent="0.25">
      <c r="A27" s="306"/>
      <c r="B27" s="70">
        <v>2</v>
      </c>
      <c r="C27" s="70">
        <v>24</v>
      </c>
      <c r="D27" s="152" t="str">
        <f>IF(přihlášky!$F$46="X",přihlášky!$E$46,přihlášky!$H$46)</f>
        <v>Kalous Petr</v>
      </c>
      <c r="E27" s="187" t="str">
        <f>přihlášky!C9</f>
        <v>ÚO Písek</v>
      </c>
      <c r="F27" s="189"/>
    </row>
    <row r="28" spans="1:11" ht="16.5" customHeight="1" x14ac:dyDescent="0.2">
      <c r="A28" s="305">
        <v>13</v>
      </c>
      <c r="B28" s="69">
        <v>1</v>
      </c>
      <c r="C28" s="69">
        <v>25</v>
      </c>
      <c r="D28" s="151" t="str">
        <f>IF(přihlášky!$F$59="X",přihlášky!$E$59,přihlášky!$H$59)</f>
        <v>Hüttner Milan</v>
      </c>
      <c r="E28" s="186" t="str">
        <f>přihlášky!C10</f>
        <v>ÚO Český Krumlov</v>
      </c>
      <c r="F28" s="189"/>
    </row>
    <row r="29" spans="1:11" ht="16.5" customHeight="1" thickBot="1" x14ac:dyDescent="0.25">
      <c r="A29" s="306"/>
      <c r="B29" s="70">
        <v>2</v>
      </c>
      <c r="C29" s="70">
        <v>26</v>
      </c>
      <c r="D29" s="152" t="str">
        <f>IF(přihlášky!$F$72="X",přihlášky!$E$72,přihlášky!$H$72)</f>
        <v>Rosa Petr</v>
      </c>
      <c r="E29" s="187" t="str">
        <f>přihlášky!C11</f>
        <v>ÚO Prachatice</v>
      </c>
      <c r="F29" s="189"/>
    </row>
    <row r="30" spans="1:11" ht="16.5" customHeight="1" x14ac:dyDescent="0.2">
      <c r="A30" s="305">
        <v>14</v>
      </c>
      <c r="B30" s="69">
        <v>1</v>
      </c>
      <c r="C30" s="69">
        <v>27</v>
      </c>
      <c r="D30" s="151" t="str">
        <f>IF(přihlášky!$F$85="X",přihlášky!$E$85,přihlášky!$H$85)</f>
        <v>Pěnča Ivan</v>
      </c>
      <c r="E30" s="186" t="str">
        <f>přihlášky!C12</f>
        <v>ÚO Strakonice</v>
      </c>
      <c r="F30" s="189"/>
    </row>
    <row r="31" spans="1:11" ht="16.5" customHeight="1" thickBot="1" x14ac:dyDescent="0.25">
      <c r="A31" s="306"/>
      <c r="B31" s="70">
        <v>2</v>
      </c>
      <c r="C31" s="70">
        <v>28</v>
      </c>
      <c r="D31" s="152" t="str">
        <f>IF(přihlášky!$F$98="X",přihlášky!$E$98,přihlášky!$H$98)</f>
        <v>Brožek Josef</v>
      </c>
      <c r="E31" s="187" t="str">
        <f>přihlášky!C13</f>
        <v>ÚO Tábor</v>
      </c>
      <c r="F31" s="189"/>
    </row>
    <row r="32" spans="1:11" ht="16.5" customHeight="1" x14ac:dyDescent="0.2">
      <c r="A32" s="305">
        <v>15</v>
      </c>
      <c r="B32" s="69">
        <v>1</v>
      </c>
      <c r="C32" s="69">
        <v>29</v>
      </c>
      <c r="D32" s="151" t="str">
        <f>IF(přihlášky!$F$21="X",přihlášky!$E$21,přihlášky!$H$21)</f>
        <v>Ježek Jan</v>
      </c>
      <c r="E32" s="186" t="str">
        <f>přihlášky!C7</f>
        <v>ÚO České Budějovice</v>
      </c>
      <c r="F32" s="189"/>
    </row>
    <row r="33" spans="1:11" ht="16.5" customHeight="1" thickBot="1" x14ac:dyDescent="0.25">
      <c r="A33" s="306"/>
      <c r="B33" s="70">
        <v>2</v>
      </c>
      <c r="C33" s="70">
        <v>30</v>
      </c>
      <c r="D33" s="152" t="str">
        <f>IF(přihlášky!$F$34="X",přihlášky!$E$34,přihlášky!$H$34)</f>
        <v>Šenkýř Marek</v>
      </c>
      <c r="E33" s="187" t="str">
        <f>přihlášky!C8</f>
        <v>ÚO Jindřichův Hradec</v>
      </c>
      <c r="F33" s="189"/>
    </row>
    <row r="34" spans="1:11" ht="16.5" customHeight="1" x14ac:dyDescent="0.2">
      <c r="A34" s="305">
        <v>16</v>
      </c>
      <c r="B34" s="69">
        <v>1</v>
      </c>
      <c r="C34" s="69">
        <v>31</v>
      </c>
      <c r="D34" s="151" t="str">
        <f>IF(přihlášky!$F$47="X",přihlášky!$E$47,přihlášky!$H$47)</f>
        <v>Kašpar Michal</v>
      </c>
      <c r="E34" s="186" t="str">
        <f>přihlášky!C9</f>
        <v>ÚO Písek</v>
      </c>
      <c r="F34" s="189"/>
    </row>
    <row r="35" spans="1:11" ht="16.5" customHeight="1" thickBot="1" x14ac:dyDescent="0.25">
      <c r="A35" s="306"/>
      <c r="B35" s="70">
        <v>2</v>
      </c>
      <c r="C35" s="70">
        <v>32</v>
      </c>
      <c r="D35" s="152" t="str">
        <f>IF(přihlášky!$F$60="X",přihlášky!$E$60,přihlášky!$H$60)</f>
        <v>Klein Adolf</v>
      </c>
      <c r="E35" s="187" t="str">
        <f>přihlášky!C10</f>
        <v>ÚO Český Krumlov</v>
      </c>
      <c r="F35" s="189"/>
    </row>
    <row r="36" spans="1:11" ht="16.5" customHeight="1" x14ac:dyDescent="0.2">
      <c r="A36" s="305">
        <v>17</v>
      </c>
      <c r="B36" s="69">
        <v>1</v>
      </c>
      <c r="C36" s="69">
        <v>33</v>
      </c>
      <c r="D36" s="151" t="str">
        <f>IF(přihlášky!$F$73="X",přihlášky!$E$73,přihlášky!$H$73)</f>
        <v>Jiráň Marek</v>
      </c>
      <c r="E36" s="186" t="str">
        <f>přihlášky!C11</f>
        <v>ÚO Prachatice</v>
      </c>
      <c r="F36" s="189"/>
    </row>
    <row r="37" spans="1:11" ht="16.5" customHeight="1" thickBot="1" x14ac:dyDescent="0.25">
      <c r="A37" s="306"/>
      <c r="B37" s="70">
        <v>2</v>
      </c>
      <c r="C37" s="70">
        <v>34</v>
      </c>
      <c r="D37" s="152" t="str">
        <f>IF(přihlášky!$F$86="X",přihlášky!$E$86,přihlášky!$H$86)</f>
        <v>Kreuz Jakub</v>
      </c>
      <c r="E37" s="187" t="str">
        <f>přihlášky!C12</f>
        <v>ÚO Strakonice</v>
      </c>
      <c r="F37" s="189"/>
    </row>
    <row r="38" spans="1:11" ht="16.5" customHeight="1" x14ac:dyDescent="0.2">
      <c r="A38" s="305">
        <v>18</v>
      </c>
      <c r="B38" s="69">
        <v>1</v>
      </c>
      <c r="C38" s="69">
        <v>35</v>
      </c>
      <c r="D38" s="151" t="str">
        <f>IF(přihlášky!$F$99="X",přihlášky!$E$99,přihlášky!$H$99)</f>
        <v>Dvořák Václav</v>
      </c>
      <c r="E38" s="186" t="str">
        <f>přihlášky!C13</f>
        <v>ÚO Tábor</v>
      </c>
      <c r="F38" s="189"/>
    </row>
    <row r="39" spans="1:11" ht="16.5" customHeight="1" thickBot="1" x14ac:dyDescent="0.25">
      <c r="A39" s="306"/>
      <c r="B39" s="70">
        <v>2</v>
      </c>
      <c r="C39" s="70">
        <v>36</v>
      </c>
      <c r="D39" s="152" t="str">
        <f>IF(přihlášky!$F$22="X",přihlášky!$E$22,přihlášky!$H$22)</f>
        <v>Hájek David</v>
      </c>
      <c r="E39" s="187" t="str">
        <f>přihlášky!C7</f>
        <v>ÚO České Budějovice</v>
      </c>
      <c r="F39" s="190"/>
    </row>
    <row r="40" spans="1:11" ht="16.5" customHeight="1" x14ac:dyDescent="0.2">
      <c r="A40" s="321" t="s">
        <v>15</v>
      </c>
      <c r="B40" s="307"/>
      <c r="C40" s="307"/>
      <c r="D40" s="307"/>
      <c r="E40" s="322"/>
      <c r="F40" s="160"/>
      <c r="G40" s="294" t="s">
        <v>22</v>
      </c>
      <c r="H40" s="308"/>
      <c r="I40" s="308"/>
      <c r="J40" s="308"/>
      <c r="K40" s="309"/>
    </row>
    <row r="41" spans="1:11" ht="16.5" customHeight="1" thickBot="1" x14ac:dyDescent="0.25">
      <c r="A41" s="310"/>
      <c r="B41" s="311"/>
      <c r="C41" s="311"/>
      <c r="D41" s="311"/>
      <c r="E41" s="312"/>
      <c r="F41" s="159"/>
      <c r="G41" s="310"/>
      <c r="H41" s="311"/>
      <c r="I41" s="311"/>
      <c r="J41" s="311"/>
      <c r="K41" s="312"/>
    </row>
    <row r="42" spans="1:11" ht="48" customHeight="1" thickBot="1" x14ac:dyDescent="0.3">
      <c r="A42" s="127" t="s">
        <v>14</v>
      </c>
      <c r="B42" s="132" t="s">
        <v>13</v>
      </c>
      <c r="C42" s="133" t="s">
        <v>10</v>
      </c>
      <c r="D42" s="134" t="s">
        <v>0</v>
      </c>
      <c r="E42" s="135" t="s">
        <v>2</v>
      </c>
      <c r="F42" s="134" t="s">
        <v>64</v>
      </c>
      <c r="G42" s="106"/>
      <c r="H42" s="157"/>
      <c r="I42" s="110" t="s">
        <v>10</v>
      </c>
      <c r="J42" s="110" t="s">
        <v>2</v>
      </c>
      <c r="K42" s="110" t="s">
        <v>20</v>
      </c>
    </row>
    <row r="43" spans="1:11" ht="16.5" customHeight="1" x14ac:dyDescent="0.25">
      <c r="A43" s="305">
        <v>19</v>
      </c>
      <c r="B43" s="69">
        <v>1</v>
      </c>
      <c r="C43" s="69">
        <v>37</v>
      </c>
      <c r="D43" s="151" t="str">
        <f>IF(přihlášky!$F$35="X",přihlášky!$E$35,přihlášky!$H$35)</f>
        <v>Nestartuje</v>
      </c>
      <c r="E43" s="186" t="str">
        <f>přihlášky!C8</f>
        <v>ÚO Jindřichův Hradec</v>
      </c>
      <c r="F43" s="188"/>
      <c r="G43" s="308"/>
      <c r="H43" s="111"/>
      <c r="I43" s="103">
        <v>1</v>
      </c>
      <c r="J43" s="66" t="str">
        <f>přihlášky!C7</f>
        <v>ÚO České Budějovice</v>
      </c>
      <c r="K43" s="32"/>
    </row>
    <row r="44" spans="1:11" ht="16.5" customHeight="1" thickBot="1" x14ac:dyDescent="0.3">
      <c r="A44" s="306"/>
      <c r="B44" s="70">
        <v>2</v>
      </c>
      <c r="C44" s="70">
        <v>38</v>
      </c>
      <c r="D44" s="68" t="str">
        <f>IF(přihlášky!$F$48="X",přihlášky!$E$48,přihlášky!$H$48)</f>
        <v>Novoný Tomáš</v>
      </c>
      <c r="E44" s="187" t="str">
        <f>přihlášky!C9</f>
        <v>ÚO Písek</v>
      </c>
      <c r="F44" s="189"/>
      <c r="G44" s="307"/>
      <c r="H44" s="112"/>
      <c r="I44" s="104">
        <v>2</v>
      </c>
      <c r="J44" s="67" t="str">
        <f>přihlášky!C8</f>
        <v>ÚO Jindřichův Hradec</v>
      </c>
      <c r="K44" s="33"/>
    </row>
    <row r="45" spans="1:11" ht="16.5" customHeight="1" x14ac:dyDescent="0.25">
      <c r="A45" s="305">
        <v>20</v>
      </c>
      <c r="B45" s="69">
        <v>1</v>
      </c>
      <c r="C45" s="69">
        <v>39</v>
      </c>
      <c r="D45" s="129" t="str">
        <f>IF(přihlášky!$F$61="X",přihlášky!$E$61,přihlášky!$H$61)</f>
        <v>Kaločai Martin</v>
      </c>
      <c r="E45" s="186" t="str">
        <f>přihlášky!C10</f>
        <v>ÚO Český Krumlov</v>
      </c>
      <c r="F45" s="189"/>
      <c r="G45" s="307"/>
      <c r="H45" s="112"/>
      <c r="I45" s="104">
        <v>3</v>
      </c>
      <c r="J45" s="67" t="str">
        <f>přihlášky!C9</f>
        <v>ÚO Písek</v>
      </c>
      <c r="K45" s="33"/>
    </row>
    <row r="46" spans="1:11" ht="16.5" customHeight="1" thickBot="1" x14ac:dyDescent="0.3">
      <c r="A46" s="306"/>
      <c r="B46" s="70">
        <v>2</v>
      </c>
      <c r="C46" s="70">
        <v>40</v>
      </c>
      <c r="D46" s="68" t="str">
        <f>IF(přihlášky!$F$74="X",přihlášky!$E$74,přihlášky!$H$74)</f>
        <v>Kacetl Vít</v>
      </c>
      <c r="E46" s="187" t="str">
        <f>přihlášky!C11</f>
        <v>ÚO Prachatice</v>
      </c>
      <c r="F46" s="189"/>
      <c r="G46" s="307"/>
      <c r="H46" s="112"/>
      <c r="I46" s="104">
        <v>4</v>
      </c>
      <c r="J46" s="67" t="str">
        <f>přihlášky!C10</f>
        <v>ÚO Český Krumlov</v>
      </c>
      <c r="K46" s="33"/>
    </row>
    <row r="47" spans="1:11" ht="16.5" customHeight="1" x14ac:dyDescent="0.25">
      <c r="A47" s="305">
        <v>21</v>
      </c>
      <c r="B47" s="69">
        <v>1</v>
      </c>
      <c r="C47" s="69">
        <v>41</v>
      </c>
      <c r="D47" s="129" t="str">
        <f>IF(přihlášky!$F$87="X",přihlášky!$E$87,přihlášky!$H$87)</f>
        <v>Suchopár Jiří</v>
      </c>
      <c r="E47" s="186" t="str">
        <f>přihlášky!C12</f>
        <v>ÚO Strakonice</v>
      </c>
      <c r="F47" s="189"/>
      <c r="G47" s="307"/>
      <c r="H47" s="112"/>
      <c r="I47" s="104">
        <v>5</v>
      </c>
      <c r="J47" s="67" t="str">
        <f>přihlášky!C11</f>
        <v>ÚO Prachatice</v>
      </c>
      <c r="K47" s="33"/>
    </row>
    <row r="48" spans="1:11" ht="16.5" customHeight="1" thickBot="1" x14ac:dyDescent="0.3">
      <c r="A48" s="306"/>
      <c r="B48" s="70">
        <v>2</v>
      </c>
      <c r="C48" s="70">
        <v>42</v>
      </c>
      <c r="D48" s="68" t="str">
        <f>IF(přihlášky!$F$100="X",přihlášky!$E$100,přihlášky!$H$100)</f>
        <v>Novák Tomáš</v>
      </c>
      <c r="E48" s="187" t="str">
        <f>přihlášky!C13</f>
        <v>ÚO Tábor</v>
      </c>
      <c r="F48" s="189"/>
      <c r="G48" s="307"/>
      <c r="H48" s="112"/>
      <c r="I48" s="104">
        <v>6</v>
      </c>
      <c r="J48" s="67" t="str">
        <f>přihlášky!C12</f>
        <v>ÚO Strakonice</v>
      </c>
      <c r="K48" s="33"/>
    </row>
    <row r="49" spans="1:11" ht="16.5" customHeight="1" x14ac:dyDescent="0.25">
      <c r="A49" s="305">
        <v>22</v>
      </c>
      <c r="B49" s="69">
        <v>1</v>
      </c>
      <c r="C49" s="69">
        <v>43</v>
      </c>
      <c r="D49" s="129" t="str">
        <f>IF(přihlášky!$F$23="X",přihlášky!$E$23,přihlášky!$H$23)</f>
        <v>Klimeš Miroslav</v>
      </c>
      <c r="E49" s="186" t="str">
        <f>přihlášky!C7</f>
        <v>ÚO České Budějovice</v>
      </c>
      <c r="F49" s="189"/>
      <c r="G49" s="307"/>
      <c r="H49" s="112"/>
      <c r="I49" s="104">
        <v>7</v>
      </c>
      <c r="J49" s="67" t="str">
        <f>přihlášky!C13</f>
        <v>ÚO Tábor</v>
      </c>
      <c r="K49" s="33"/>
    </row>
    <row r="50" spans="1:11" ht="16.5" customHeight="1" thickBot="1" x14ac:dyDescent="0.25">
      <c r="A50" s="306"/>
      <c r="B50" s="70">
        <v>2</v>
      </c>
      <c r="C50" s="70">
        <v>44</v>
      </c>
      <c r="D50" s="68" t="str">
        <f>IF(přihlášky!$F$36="X",přihlášky!$E$36,přihlášky!$H$36)</f>
        <v>Kučera Jan</v>
      </c>
      <c r="E50" s="187" t="str">
        <f>přihlášky!C8</f>
        <v>ÚO Jindřichův Hradec</v>
      </c>
      <c r="F50" s="189"/>
      <c r="G50" s="311"/>
      <c r="H50" s="113"/>
      <c r="I50" s="105"/>
      <c r="J50" s="34"/>
      <c r="K50" s="35"/>
    </row>
    <row r="51" spans="1:11" ht="16.5" customHeight="1" thickBot="1" x14ac:dyDescent="0.25">
      <c r="A51" s="305">
        <v>23</v>
      </c>
      <c r="B51" s="69">
        <v>1</v>
      </c>
      <c r="C51" s="69">
        <v>45</v>
      </c>
      <c r="D51" s="129" t="str">
        <f>IF(přihlášky!$F$49="X",přihlášky!$E$49,přihlášky!$H$49)</f>
        <v>Motejzík Martin</v>
      </c>
      <c r="E51" s="186" t="str">
        <f>přihlášky!C9</f>
        <v>ÚO Písek</v>
      </c>
      <c r="F51" s="189"/>
    </row>
    <row r="52" spans="1:11" ht="16.5" customHeight="1" thickBot="1" x14ac:dyDescent="0.25">
      <c r="A52" s="306"/>
      <c r="B52" s="70">
        <v>2</v>
      </c>
      <c r="C52" s="70">
        <v>46</v>
      </c>
      <c r="D52" s="68" t="str">
        <f>IF(přihlášky!$F$62="X",přihlášky!$E$62,přihlášky!$H$62)</f>
        <v>Bartuška Jiří</v>
      </c>
      <c r="E52" s="187" t="str">
        <f>přihlášky!C10</f>
        <v>ÚO Český Krumlov</v>
      </c>
      <c r="F52" s="189"/>
      <c r="G52" s="308" t="s">
        <v>23</v>
      </c>
      <c r="H52" s="308"/>
      <c r="I52" s="308"/>
      <c r="J52" s="308"/>
      <c r="K52" s="309"/>
    </row>
    <row r="53" spans="1:11" ht="16.5" customHeight="1" thickBot="1" x14ac:dyDescent="0.25">
      <c r="A53" s="305">
        <v>24</v>
      </c>
      <c r="B53" s="69">
        <v>1</v>
      </c>
      <c r="C53" s="69">
        <v>47</v>
      </c>
      <c r="D53" s="129" t="str">
        <f>IF(přihlášky!$F$75="X",přihlášky!$E$75,přihlášky!$H$75)</f>
        <v>Jiráň Aleš</v>
      </c>
      <c r="E53" s="186" t="str">
        <f>přihlášky!C11</f>
        <v>ÚO Prachatice</v>
      </c>
      <c r="F53" s="189"/>
      <c r="G53" s="311"/>
      <c r="H53" s="311"/>
      <c r="I53" s="311"/>
      <c r="J53" s="311"/>
      <c r="K53" s="312"/>
    </row>
    <row r="54" spans="1:11" ht="16.5" customHeight="1" thickBot="1" x14ac:dyDescent="0.25">
      <c r="A54" s="306"/>
      <c r="B54" s="70">
        <v>2</v>
      </c>
      <c r="C54" s="70">
        <v>48</v>
      </c>
      <c r="D54" s="68" t="str">
        <f>IF(přihlášky!$F$88="X",přihlášky!$E$88,přihlášky!$H$88)</f>
        <v>Božka Martin</v>
      </c>
      <c r="E54" s="187" t="str">
        <f>přihlášky!C12</f>
        <v>ÚO Strakonice</v>
      </c>
      <c r="F54" s="189"/>
      <c r="G54" s="158"/>
      <c r="H54" s="157"/>
      <c r="I54" s="109" t="s">
        <v>10</v>
      </c>
      <c r="J54" s="109" t="s">
        <v>2</v>
      </c>
      <c r="K54" s="109" t="s">
        <v>20</v>
      </c>
    </row>
    <row r="55" spans="1:11" ht="16.5" customHeight="1" x14ac:dyDescent="0.25">
      <c r="A55" s="305">
        <v>25</v>
      </c>
      <c r="B55" s="69">
        <v>1</v>
      </c>
      <c r="C55" s="69">
        <v>49</v>
      </c>
      <c r="D55" s="129" t="str">
        <f>IF(přihlášky!$F$101="X",přihlášky!$E$101,přihlášky!$H$101)</f>
        <v>Fišer Ondřej</v>
      </c>
      <c r="E55" s="186" t="str">
        <f>přihlášky!C13</f>
        <v>ÚO Tábor</v>
      </c>
      <c r="F55" s="189"/>
      <c r="G55" s="308"/>
      <c r="H55" s="111"/>
      <c r="I55" s="107">
        <v>1</v>
      </c>
      <c r="J55" s="66" t="str">
        <f>přihlášky!C7</f>
        <v>ÚO České Budějovice</v>
      </c>
      <c r="K55" s="32"/>
    </row>
    <row r="56" spans="1:11" ht="16.5" customHeight="1" thickBot="1" x14ac:dyDescent="0.3">
      <c r="A56" s="306"/>
      <c r="B56" s="70">
        <v>2</v>
      </c>
      <c r="C56" s="70">
        <v>50</v>
      </c>
      <c r="D56" s="68" t="str">
        <f>IF(přihlášky!$F$24="X",přihlášky!$E$24,přihlášky!$H$24)</f>
        <v xml:space="preserve">Malík Jan </v>
      </c>
      <c r="E56" s="187" t="str">
        <f>přihlášky!C7</f>
        <v>ÚO České Budějovice</v>
      </c>
      <c r="F56" s="189"/>
      <c r="G56" s="307"/>
      <c r="H56" s="112"/>
      <c r="I56" s="108">
        <v>2</v>
      </c>
      <c r="J56" s="67" t="str">
        <f>přihlášky!C8</f>
        <v>ÚO Jindřichův Hradec</v>
      </c>
      <c r="K56" s="33"/>
    </row>
    <row r="57" spans="1:11" ht="16.5" customHeight="1" x14ac:dyDescent="0.25">
      <c r="A57" s="305">
        <v>26</v>
      </c>
      <c r="B57" s="69">
        <v>1</v>
      </c>
      <c r="C57" s="69">
        <v>51</v>
      </c>
      <c r="D57" s="129" t="str">
        <f>IF(přihlášky!$F$37="X",přihlášky!$E$37,přihlášky!$H$37)</f>
        <v>Bašta Vojtěch</v>
      </c>
      <c r="E57" s="186" t="str">
        <f>přihlášky!C8</f>
        <v>ÚO Jindřichův Hradec</v>
      </c>
      <c r="F57" s="189"/>
      <c r="G57" s="307"/>
      <c r="H57" s="112"/>
      <c r="I57" s="108">
        <v>3</v>
      </c>
      <c r="J57" s="67" t="str">
        <f>přihlášky!C9</f>
        <v>ÚO Písek</v>
      </c>
      <c r="K57" s="33"/>
    </row>
    <row r="58" spans="1:11" ht="16.5" customHeight="1" thickBot="1" x14ac:dyDescent="0.3">
      <c r="A58" s="306"/>
      <c r="B58" s="70">
        <v>2</v>
      </c>
      <c r="C58" s="70">
        <v>52</v>
      </c>
      <c r="D58" s="130" t="str">
        <f>IF(přihlášky!$F$50="X",přihlášky!$E$50,přihlášky!$H$50)</f>
        <v>Brož Lukáš</v>
      </c>
      <c r="E58" s="187" t="str">
        <f>přihlášky!C9</f>
        <v>ÚO Písek</v>
      </c>
      <c r="F58" s="189"/>
      <c r="G58" s="307"/>
      <c r="H58" s="112"/>
      <c r="I58" s="108">
        <v>4</v>
      </c>
      <c r="J58" s="67" t="str">
        <f>přihlášky!C10</f>
        <v>ÚO Český Krumlov</v>
      </c>
      <c r="K58" s="33"/>
    </row>
    <row r="59" spans="1:11" ht="16.5" customHeight="1" x14ac:dyDescent="0.25">
      <c r="A59" s="305">
        <v>27</v>
      </c>
      <c r="B59" s="69">
        <v>1</v>
      </c>
      <c r="C59" s="69">
        <v>53</v>
      </c>
      <c r="D59" s="129" t="str">
        <f>IF(přihlášky!$F$63="X",přihlášky!$E$63,přihlášky!$H$63)</f>
        <v>Kačer Zdeněk</v>
      </c>
      <c r="E59" s="186" t="str">
        <f>přihlášky!C10</f>
        <v>ÚO Český Krumlov</v>
      </c>
      <c r="F59" s="189"/>
      <c r="G59" s="307"/>
      <c r="H59" s="112"/>
      <c r="I59" s="108">
        <v>5</v>
      </c>
      <c r="J59" s="67" t="str">
        <f>přihlášky!C11</f>
        <v>ÚO Prachatice</v>
      </c>
      <c r="K59" s="33"/>
    </row>
    <row r="60" spans="1:11" ht="16.5" customHeight="1" thickBot="1" x14ac:dyDescent="0.3">
      <c r="A60" s="306"/>
      <c r="B60" s="70">
        <v>2</v>
      </c>
      <c r="C60" s="70">
        <v>54</v>
      </c>
      <c r="D60" s="68" t="str">
        <f>IF(přihlášky!$F$76="X",přihlášky!$E$76,přihlášky!$H$76)</f>
        <v>Kouba Jiří</v>
      </c>
      <c r="E60" s="187" t="str">
        <f>přihlášky!C11</f>
        <v>ÚO Prachatice</v>
      </c>
      <c r="F60" s="189"/>
      <c r="G60" s="307"/>
      <c r="H60" s="112"/>
      <c r="I60" s="108">
        <v>6</v>
      </c>
      <c r="J60" s="67" t="str">
        <f>přihlášky!C12</f>
        <v>ÚO Strakonice</v>
      </c>
      <c r="K60" s="33"/>
    </row>
    <row r="61" spans="1:11" ht="16.5" customHeight="1" x14ac:dyDescent="0.25">
      <c r="A61" s="305">
        <v>28</v>
      </c>
      <c r="B61" s="69">
        <v>1</v>
      </c>
      <c r="C61" s="69">
        <v>55</v>
      </c>
      <c r="D61" s="129" t="str">
        <f>IF(přihlášky!$F$89="X",přihlášky!$E$89,přihlášky!$H$89)</f>
        <v>Černovský Michal</v>
      </c>
      <c r="E61" s="186" t="str">
        <f>přihlášky!C12</f>
        <v>ÚO Strakonice</v>
      </c>
      <c r="F61" s="189"/>
      <c r="G61" s="307"/>
      <c r="H61" s="112"/>
      <c r="I61" s="108">
        <v>7</v>
      </c>
      <c r="J61" s="67" t="str">
        <f>přihlášky!C13</f>
        <v>ÚO Tábor</v>
      </c>
      <c r="K61" s="33"/>
    </row>
    <row r="62" spans="1:11" ht="16.5" customHeight="1" thickBot="1" x14ac:dyDescent="0.25">
      <c r="A62" s="306"/>
      <c r="B62" s="70">
        <v>2</v>
      </c>
      <c r="C62" s="70">
        <v>56</v>
      </c>
      <c r="D62" s="68" t="str">
        <f>IF(přihlášky!$F$102="X",přihlášky!$E$102,přihlášky!$H$102)</f>
        <v>Mareš Jiří</v>
      </c>
      <c r="E62" s="187" t="str">
        <f>přihlášky!C13</f>
        <v>ÚO Tábor</v>
      </c>
      <c r="F62" s="189"/>
      <c r="G62" s="311"/>
      <c r="H62" s="113"/>
      <c r="I62" s="105"/>
      <c r="J62" s="34"/>
      <c r="K62" s="35"/>
    </row>
    <row r="63" spans="1:11" ht="16.5" customHeight="1" x14ac:dyDescent="0.2">
      <c r="A63" s="305">
        <v>29</v>
      </c>
      <c r="B63" s="69">
        <v>1</v>
      </c>
      <c r="C63" s="69">
        <v>57</v>
      </c>
      <c r="D63" s="129" t="str">
        <f>IF(přihlášky!$F$25="X",přihlášky!$E$25,přihlášky!$H$25)</f>
        <v>Nestartuje</v>
      </c>
      <c r="E63" s="186" t="str">
        <f>přihlášky!C7</f>
        <v>ÚO České Budějovice</v>
      </c>
      <c r="F63" s="189"/>
      <c r="G63" s="65"/>
      <c r="H63" s="63"/>
      <c r="I63" s="63"/>
      <c r="J63" s="77"/>
      <c r="K63" s="64"/>
    </row>
    <row r="64" spans="1:11" ht="16.5" customHeight="1" thickBot="1" x14ac:dyDescent="0.25">
      <c r="A64" s="324"/>
      <c r="B64" s="128">
        <v>2</v>
      </c>
      <c r="C64" s="128">
        <v>58</v>
      </c>
      <c r="D64" s="212" t="str">
        <f>IF(přihlášky!$F$38="X",přihlášky!$E$38,přihlášky!$H$38)</f>
        <v>Čuta Miroslav</v>
      </c>
      <c r="E64" s="209" t="str">
        <f>přihlášky!C8</f>
        <v>ÚO Jindřichův Hradec</v>
      </c>
      <c r="F64" s="189"/>
      <c r="G64" s="65"/>
      <c r="H64" s="63"/>
      <c r="I64" s="63"/>
      <c r="J64" s="77"/>
      <c r="K64" s="64"/>
    </row>
    <row r="65" spans="1:11" ht="16.5" customHeight="1" x14ac:dyDescent="0.2">
      <c r="A65" s="300">
        <v>30</v>
      </c>
      <c r="B65" s="69">
        <v>1</v>
      </c>
      <c r="C65" s="69">
        <v>59</v>
      </c>
      <c r="D65" s="129" t="str">
        <f>IF(přihlášky!$F$51="X",přihlášky!$E$51,přihlášky!$H$51)</f>
        <v>Kroupa Miroslav</v>
      </c>
      <c r="E65" s="101" t="str">
        <f>přihlášky!C9</f>
        <v>ÚO Písek</v>
      </c>
      <c r="F65" s="208"/>
      <c r="G65" s="65"/>
      <c r="H65" s="63"/>
      <c r="I65" s="63"/>
      <c r="J65" s="77"/>
      <c r="K65" s="64"/>
    </row>
    <row r="66" spans="1:11" ht="16.5" customHeight="1" thickBot="1" x14ac:dyDescent="0.25">
      <c r="A66" s="325"/>
      <c r="B66" s="70">
        <v>2</v>
      </c>
      <c r="C66" s="70">
        <v>60</v>
      </c>
      <c r="D66" s="68" t="str">
        <f>IF(přihlášky!$F$64="X",přihlášky!$E$64,přihlášky!$H$64)</f>
        <v>Šebest Dušan</v>
      </c>
      <c r="E66" s="102" t="str">
        <f>přihlášky!C10</f>
        <v>ÚO Český Krumlov</v>
      </c>
      <c r="F66" s="208"/>
    </row>
    <row r="67" spans="1:11" ht="16.5" customHeight="1" x14ac:dyDescent="0.25">
      <c r="A67" s="300">
        <v>31</v>
      </c>
      <c r="B67" s="69">
        <v>1</v>
      </c>
      <c r="C67" s="69">
        <v>61</v>
      </c>
      <c r="D67" s="153" t="str">
        <f>IF(přihlášky!$F$77="X",přihlášky!$E$77,přihlášky!$H$77)</f>
        <v>Nestartuje</v>
      </c>
      <c r="E67" s="101" t="str">
        <f>přihlášky!C11</f>
        <v>ÚO Prachatice</v>
      </c>
      <c r="F67" s="208"/>
    </row>
    <row r="68" spans="1:11" ht="16.5" customHeight="1" thickBot="1" x14ac:dyDescent="0.25">
      <c r="A68" s="325"/>
      <c r="B68" s="70">
        <v>2</v>
      </c>
      <c r="C68" s="70">
        <v>62</v>
      </c>
      <c r="D68" s="68" t="str">
        <f>IF(přihlášky!$F$90="X",přihlášky!$E$90,přihlášky!$H$90)</f>
        <v>Nestartuje</v>
      </c>
      <c r="E68" s="102" t="str">
        <f>přihlášky!C12</f>
        <v>ÚO Strakonice</v>
      </c>
      <c r="F68" s="208"/>
    </row>
    <row r="69" spans="1:11" ht="16.5" customHeight="1" x14ac:dyDescent="0.2">
      <c r="A69" s="326">
        <v>32</v>
      </c>
      <c r="B69" s="214">
        <v>1</v>
      </c>
      <c r="C69" s="214">
        <v>63</v>
      </c>
      <c r="D69" s="216" t="str">
        <f>IF(přihlášky!$F$103="X",přihlášky!$E$103,přihlášky!$H$103)</f>
        <v>Nestartuje</v>
      </c>
      <c r="E69" s="210" t="str">
        <f>přihlášky!C13</f>
        <v>ÚO Tábor</v>
      </c>
      <c r="F69" s="189"/>
    </row>
    <row r="70" spans="1:11" ht="16.5" customHeight="1" thickBot="1" x14ac:dyDescent="0.25">
      <c r="A70" s="306"/>
      <c r="B70" s="70">
        <v>2</v>
      </c>
      <c r="C70" s="70">
        <v>64</v>
      </c>
      <c r="D70" s="68" t="str">
        <f>IF(přihlášky!$F$26="X",přihlášky!$E$26,přihlášky!$H$26)</f>
        <v>Nestartuje</v>
      </c>
      <c r="E70" s="187" t="str">
        <f>přihlášky!C7</f>
        <v>ÚO České Budějovice</v>
      </c>
      <c r="F70" s="189"/>
    </row>
    <row r="71" spans="1:11" ht="16.5" customHeight="1" x14ac:dyDescent="0.2">
      <c r="A71" s="305">
        <v>33</v>
      </c>
      <c r="B71" s="69">
        <v>1</v>
      </c>
      <c r="C71" s="69">
        <v>65</v>
      </c>
      <c r="D71" s="129" t="str">
        <f>IF(přihlášky!$F$39="X",přihlášky!$E$39,přihlášky!$H$39)</f>
        <v>Nestartuje</v>
      </c>
      <c r="E71" s="186" t="str">
        <f>přihlášky!C8</f>
        <v>ÚO Jindřichův Hradec</v>
      </c>
      <c r="F71" s="189"/>
    </row>
    <row r="72" spans="1:11" ht="16.5" customHeight="1" thickBot="1" x14ac:dyDescent="0.25">
      <c r="A72" s="306"/>
      <c r="B72" s="70">
        <v>2</v>
      </c>
      <c r="C72" s="70">
        <v>66</v>
      </c>
      <c r="D72" s="68" t="str">
        <f>IF(přihlášky!$F$52="X",přihlášky!$E$52,přihlášky!$H$52)</f>
        <v>Nestartuje</v>
      </c>
      <c r="E72" s="187" t="str">
        <f>přihlášky!C9</f>
        <v>ÚO Písek</v>
      </c>
      <c r="F72" s="189"/>
    </row>
    <row r="73" spans="1:11" ht="16.5" customHeight="1" x14ac:dyDescent="0.2">
      <c r="A73" s="305">
        <v>34</v>
      </c>
      <c r="B73" s="69">
        <v>1</v>
      </c>
      <c r="C73" s="69">
        <v>67</v>
      </c>
      <c r="D73" s="129" t="str">
        <f>IF(přihlášky!$F$65="X",přihlášky!$E$65,přihlášky!$H$65)</f>
        <v>Liebl Václav</v>
      </c>
      <c r="E73" s="186" t="str">
        <f>přihlášky!C10</f>
        <v>ÚO Český Krumlov</v>
      </c>
      <c r="F73" s="189"/>
    </row>
    <row r="74" spans="1:11" ht="16.5" customHeight="1" thickBot="1" x14ac:dyDescent="0.25">
      <c r="A74" s="306"/>
      <c r="B74" s="70">
        <v>2</v>
      </c>
      <c r="C74" s="70">
        <v>68</v>
      </c>
      <c r="D74" s="68" t="str">
        <f>IF(přihlášky!$F$78="X",přihlášky!$E$78,přihlášky!$H$78)</f>
        <v>Nestartuje</v>
      </c>
      <c r="E74" s="187" t="str">
        <f>přihlášky!C11</f>
        <v>ÚO Prachatice</v>
      </c>
      <c r="F74" s="189"/>
    </row>
    <row r="75" spans="1:11" ht="16.5" customHeight="1" x14ac:dyDescent="0.2">
      <c r="A75" s="305">
        <v>35</v>
      </c>
      <c r="B75" s="69">
        <v>1</v>
      </c>
      <c r="C75" s="69">
        <v>69</v>
      </c>
      <c r="D75" s="129" t="str">
        <f>IF(přihlášky!$F$91="X",přihlášky!$E$91,přihlášky!$H$91)</f>
        <v>Nestartuje</v>
      </c>
      <c r="E75" s="186" t="str">
        <f>přihlášky!C12</f>
        <v>ÚO Strakonice</v>
      </c>
      <c r="F75" s="189"/>
    </row>
    <row r="76" spans="1:11" ht="16.5" customHeight="1" thickBot="1" x14ac:dyDescent="0.25">
      <c r="A76" s="306"/>
      <c r="B76" s="70">
        <v>2</v>
      </c>
      <c r="C76" s="70">
        <v>70</v>
      </c>
      <c r="D76" s="68" t="str">
        <f>IF(přihlášky!$F$104="X",přihlášky!$E$104,přihlášky!$H$104)</f>
        <v>Nestartuje</v>
      </c>
      <c r="E76" s="187" t="str">
        <f>přihlášky!C13</f>
        <v>ÚO Tábor</v>
      </c>
      <c r="F76" s="190"/>
    </row>
    <row r="77" spans="1:11" ht="16.5" customHeight="1" x14ac:dyDescent="0.2">
      <c r="A77" s="321" t="s">
        <v>16</v>
      </c>
      <c r="B77" s="307"/>
      <c r="C77" s="307"/>
      <c r="D77" s="307"/>
      <c r="E77" s="322"/>
      <c r="F77" s="160"/>
      <c r="G77" s="65"/>
      <c r="H77" s="65"/>
      <c r="I77" s="65"/>
      <c r="J77" s="65"/>
      <c r="K77" s="65"/>
    </row>
    <row r="78" spans="1:11" ht="16.5" customHeight="1" thickBot="1" x14ac:dyDescent="0.25">
      <c r="A78" s="310"/>
      <c r="B78" s="311"/>
      <c r="C78" s="311"/>
      <c r="D78" s="311"/>
      <c r="E78" s="312"/>
      <c r="F78" s="160"/>
      <c r="G78" s="65"/>
      <c r="H78" s="65"/>
      <c r="I78" s="65"/>
      <c r="J78" s="65"/>
      <c r="K78" s="65"/>
    </row>
    <row r="79" spans="1:11" ht="48" customHeight="1" thickBot="1" x14ac:dyDescent="0.25">
      <c r="A79" s="106" t="s">
        <v>14</v>
      </c>
      <c r="B79" s="157" t="s">
        <v>13</v>
      </c>
      <c r="C79" s="109" t="s">
        <v>10</v>
      </c>
      <c r="D79" s="109" t="s">
        <v>0</v>
      </c>
      <c r="E79" s="149" t="s">
        <v>2</v>
      </c>
      <c r="F79" s="109" t="s">
        <v>64</v>
      </c>
      <c r="G79" s="65"/>
      <c r="H79" s="65"/>
      <c r="I79" s="63"/>
      <c r="J79" s="63"/>
      <c r="K79" s="63"/>
    </row>
    <row r="80" spans="1:11" ht="16.5" customHeight="1" x14ac:dyDescent="0.25">
      <c r="A80" s="305">
        <v>1</v>
      </c>
      <c r="B80" s="131">
        <v>2</v>
      </c>
      <c r="C80" s="131">
        <v>1</v>
      </c>
      <c r="D80" s="151" t="str">
        <f>IF(přihlášky!$F$17="X",přihlášky!$E$17,přihlášky!H17)</f>
        <v>Krygar Josef</v>
      </c>
      <c r="E80" s="186" t="str">
        <f>přihlášky!C7</f>
        <v>ÚO České Budějovice</v>
      </c>
      <c r="F80" s="188"/>
      <c r="G80" s="65"/>
      <c r="H80" s="63"/>
      <c r="I80" s="63"/>
      <c r="J80" s="77"/>
      <c r="K80" s="64"/>
    </row>
    <row r="81" spans="1:11" ht="16.5" customHeight="1" thickBot="1" x14ac:dyDescent="0.3">
      <c r="A81" s="306"/>
      <c r="B81" s="21">
        <v>1</v>
      </c>
      <c r="C81" s="21">
        <v>2</v>
      </c>
      <c r="D81" s="152" t="str">
        <f>IF(přihlášky!$F$30="X",přihlášky!$E$30,přihlášky!$H$30)</f>
        <v>Šmíd Stanislav</v>
      </c>
      <c r="E81" s="187" t="str">
        <f>přihlášky!C8</f>
        <v>ÚO Jindřichův Hradec</v>
      </c>
      <c r="F81" s="189"/>
      <c r="G81" s="65"/>
      <c r="H81" s="63"/>
      <c r="I81" s="63"/>
      <c r="J81" s="77"/>
      <c r="K81" s="64"/>
    </row>
    <row r="82" spans="1:11" ht="16.5" customHeight="1" x14ac:dyDescent="0.25">
      <c r="A82" s="305">
        <v>2</v>
      </c>
      <c r="B82" s="131">
        <v>2</v>
      </c>
      <c r="C82" s="131">
        <v>3</v>
      </c>
      <c r="D82" s="151" t="str">
        <f>IF(přihlášky!$F$43="X",přihlášky!$E$43,přihlášky!$H$43)</f>
        <v>Šťastný Ladislav</v>
      </c>
      <c r="E82" s="186" t="str">
        <f>přihlášky!C9</f>
        <v>ÚO Písek</v>
      </c>
      <c r="F82" s="189"/>
      <c r="G82" s="65"/>
      <c r="H82" s="63"/>
      <c r="I82" s="63"/>
      <c r="J82" s="77"/>
      <c r="K82" s="64"/>
    </row>
    <row r="83" spans="1:11" ht="16.5" customHeight="1" thickBot="1" x14ac:dyDescent="0.3">
      <c r="A83" s="306"/>
      <c r="B83" s="21">
        <v>1</v>
      </c>
      <c r="C83" s="21">
        <v>4</v>
      </c>
      <c r="D83" s="152" t="str">
        <f>IF(přihlášky!$F$56="X",přihlášky!$E$56,přihlášky!$H$56)</f>
        <v>Wirth Aleš</v>
      </c>
      <c r="E83" s="187" t="str">
        <f>přihlášky!C10</f>
        <v>ÚO Český Krumlov</v>
      </c>
      <c r="F83" s="189"/>
      <c r="G83" s="65"/>
      <c r="H83" s="63"/>
      <c r="I83" s="63"/>
      <c r="J83" s="77"/>
      <c r="K83" s="64"/>
    </row>
    <row r="84" spans="1:11" ht="16.5" customHeight="1" x14ac:dyDescent="0.25">
      <c r="A84" s="305">
        <v>3</v>
      </c>
      <c r="B84" s="131">
        <v>2</v>
      </c>
      <c r="C84" s="131">
        <v>5</v>
      </c>
      <c r="D84" s="151" t="str">
        <f>IF(přihlášky!$F$69="X",přihlášky!$E$69,přihlášky!$H$69)</f>
        <v>Cais Martin</v>
      </c>
      <c r="E84" s="186" t="str">
        <f>přihlášky!C11</f>
        <v>ÚO Prachatice</v>
      </c>
      <c r="F84" s="189"/>
      <c r="G84" s="65"/>
      <c r="H84" s="63"/>
      <c r="I84" s="63"/>
      <c r="J84" s="77"/>
      <c r="K84" s="64"/>
    </row>
    <row r="85" spans="1:11" ht="16.5" customHeight="1" thickBot="1" x14ac:dyDescent="0.3">
      <c r="A85" s="306"/>
      <c r="B85" s="21">
        <v>1</v>
      </c>
      <c r="C85" s="21">
        <v>6</v>
      </c>
      <c r="D85" s="152" t="str">
        <f>IF(přihlášky!$F$82="X",přihlášky!$E$82,přihlášky!$H$82)</f>
        <v>Vaňač Aleš</v>
      </c>
      <c r="E85" s="187" t="str">
        <f>přihlášky!C12</f>
        <v>ÚO Strakonice</v>
      </c>
      <c r="F85" s="189"/>
      <c r="G85" s="65"/>
      <c r="H85" s="63"/>
      <c r="I85" s="63"/>
      <c r="J85" s="77"/>
      <c r="K85" s="64"/>
    </row>
    <row r="86" spans="1:11" ht="16.5" customHeight="1" x14ac:dyDescent="0.25">
      <c r="A86" s="305">
        <v>4</v>
      </c>
      <c r="B86" s="131">
        <v>2</v>
      </c>
      <c r="C86" s="131">
        <v>7</v>
      </c>
      <c r="D86" s="151" t="str">
        <f>IF(přihlášky!$F$95="X",přihlášky!$E$95,přihlášky!$H$95)</f>
        <v>Janovský Martin</v>
      </c>
      <c r="E86" s="186" t="str">
        <f>přihlášky!C13</f>
        <v>ÚO Tábor</v>
      </c>
      <c r="F86" s="189"/>
      <c r="G86" s="65"/>
      <c r="H86" s="63"/>
      <c r="I86" s="63"/>
      <c r="J86" s="77"/>
      <c r="K86" s="64"/>
    </row>
    <row r="87" spans="1:11" ht="16.5" customHeight="1" thickBot="1" x14ac:dyDescent="0.3">
      <c r="A87" s="306"/>
      <c r="B87" s="21">
        <v>1</v>
      </c>
      <c r="C87" s="21">
        <v>8</v>
      </c>
      <c r="D87" s="152" t="str">
        <f>IF(přihlášky!$F$18="X",přihlášky!$E$18,přihlášky!H17)</f>
        <v>Severa Marek</v>
      </c>
      <c r="E87" s="187" t="str">
        <f>přihlášky!C7</f>
        <v>ÚO České Budějovice</v>
      </c>
      <c r="F87" s="189"/>
      <c r="G87" s="65"/>
      <c r="H87" s="63"/>
      <c r="I87" s="63"/>
      <c r="J87" s="77"/>
      <c r="K87" s="64"/>
    </row>
    <row r="88" spans="1:11" ht="16.5" customHeight="1" x14ac:dyDescent="0.25">
      <c r="A88" s="305">
        <v>5</v>
      </c>
      <c r="B88" s="131">
        <v>2</v>
      </c>
      <c r="C88" s="131">
        <v>9</v>
      </c>
      <c r="D88" s="151" t="str">
        <f>IF(přihlášky!$F$31="X",přihlášky!$E$31,přihlášky!$H$31)</f>
        <v>Doktor Michal</v>
      </c>
      <c r="E88" s="186" t="str">
        <f>přihlášky!C8</f>
        <v>ÚO Jindřichův Hradec</v>
      </c>
      <c r="F88" s="189"/>
      <c r="G88" s="65"/>
      <c r="H88" s="65"/>
      <c r="I88" s="63"/>
      <c r="J88" s="63"/>
      <c r="K88" s="63"/>
    </row>
    <row r="89" spans="1:11" ht="16.5" customHeight="1" thickBot="1" x14ac:dyDescent="0.3">
      <c r="A89" s="306"/>
      <c r="B89" s="21">
        <v>1</v>
      </c>
      <c r="C89" s="21">
        <v>10</v>
      </c>
      <c r="D89" s="152" t="str">
        <f>IF(přihlášky!$F$44="X",přihlášky!$E$44,přihlášky!$H$44)</f>
        <v>Trantina Karel</v>
      </c>
      <c r="E89" s="187" t="str">
        <f>přihlášky!C9</f>
        <v>ÚO Písek</v>
      </c>
      <c r="F89" s="189"/>
      <c r="G89" s="65"/>
      <c r="H89" s="63"/>
      <c r="I89" s="63"/>
      <c r="J89" s="77"/>
      <c r="K89" s="64"/>
    </row>
    <row r="90" spans="1:11" ht="16.5" customHeight="1" x14ac:dyDescent="0.25">
      <c r="A90" s="305">
        <v>6</v>
      </c>
      <c r="B90" s="131">
        <v>2</v>
      </c>
      <c r="C90" s="131">
        <v>11</v>
      </c>
      <c r="D90" s="151" t="str">
        <f>IF(přihlášky!$F$57="X",přihlášky!$E$57,přihlášky!$H$57)</f>
        <v>Dvořák Jan</v>
      </c>
      <c r="E90" s="186" t="str">
        <f>přihlášky!C10</f>
        <v>ÚO Český Krumlov</v>
      </c>
      <c r="F90" s="189"/>
      <c r="G90" s="65"/>
      <c r="H90" s="63"/>
      <c r="I90" s="63"/>
      <c r="J90" s="77"/>
      <c r="K90" s="64"/>
    </row>
    <row r="91" spans="1:11" ht="16.5" customHeight="1" thickBot="1" x14ac:dyDescent="0.3">
      <c r="A91" s="306"/>
      <c r="B91" s="21">
        <v>1</v>
      </c>
      <c r="C91" s="21">
        <v>12</v>
      </c>
      <c r="D91" s="152" t="str">
        <f>IF(přihlášky!$F$70="X",přihlášky!$E$70,přihlášky!$H$70)</f>
        <v>Šustr Jiří</v>
      </c>
      <c r="E91" s="187" t="str">
        <f>přihlášky!C11</f>
        <v>ÚO Prachatice</v>
      </c>
      <c r="F91" s="189"/>
      <c r="G91" s="65"/>
      <c r="H91" s="63"/>
      <c r="I91" s="63"/>
      <c r="J91" s="77"/>
      <c r="K91" s="64"/>
    </row>
    <row r="92" spans="1:11" ht="16.5" customHeight="1" x14ac:dyDescent="0.25">
      <c r="A92" s="305">
        <v>7</v>
      </c>
      <c r="B92" s="131">
        <v>2</v>
      </c>
      <c r="C92" s="131">
        <v>13</v>
      </c>
      <c r="D92" s="151" t="str">
        <f>IF(přihlášky!$F$83="X",přihlášky!$E$83,přihlášky!$H$83)</f>
        <v>Muchl Vladimír</v>
      </c>
      <c r="E92" s="186" t="str">
        <f>přihlášky!C12</f>
        <v>ÚO Strakonice</v>
      </c>
      <c r="F92" s="189"/>
      <c r="G92" s="65"/>
      <c r="H92" s="63"/>
      <c r="I92" s="63"/>
      <c r="J92" s="77"/>
      <c r="K92" s="64"/>
    </row>
    <row r="93" spans="1:11" ht="16.5" customHeight="1" thickBot="1" x14ac:dyDescent="0.3">
      <c r="A93" s="306"/>
      <c r="B93" s="21">
        <v>1</v>
      </c>
      <c r="C93" s="21">
        <v>14</v>
      </c>
      <c r="D93" s="152" t="str">
        <f>IF(přihlášky!$F$96="X",přihlášky!$E$96,přihlášky!$H$96)</f>
        <v>Řezáč Milan</v>
      </c>
      <c r="E93" s="187" t="str">
        <f>přihlášky!C13</f>
        <v>ÚO Tábor</v>
      </c>
      <c r="F93" s="189"/>
      <c r="G93" s="65"/>
      <c r="H93" s="63"/>
      <c r="I93" s="63"/>
      <c r="J93" s="77"/>
      <c r="K93" s="64"/>
    </row>
    <row r="94" spans="1:11" ht="16.5" customHeight="1" x14ac:dyDescent="0.25">
      <c r="A94" s="305">
        <v>8</v>
      </c>
      <c r="B94" s="131">
        <v>2</v>
      </c>
      <c r="C94" s="131">
        <v>15</v>
      </c>
      <c r="D94" s="151" t="str">
        <f>IF(přihlášky!$F$19="X",přihlášky!$E$19,přihlášky!$H$19)</f>
        <v>Čada Milan</v>
      </c>
      <c r="E94" s="186" t="str">
        <f>přihlášky!C7</f>
        <v>ÚO České Budějovice</v>
      </c>
      <c r="F94" s="189"/>
      <c r="G94" s="65"/>
      <c r="H94" s="63"/>
      <c r="I94" s="63"/>
      <c r="J94" s="77"/>
      <c r="K94" s="64"/>
    </row>
    <row r="95" spans="1:11" ht="16.5" customHeight="1" thickBot="1" x14ac:dyDescent="0.3">
      <c r="A95" s="306"/>
      <c r="B95" s="21">
        <v>1</v>
      </c>
      <c r="C95" s="21">
        <v>16</v>
      </c>
      <c r="D95" s="152" t="str">
        <f>IF(přihlášky!$F$32="X",přihlášky!$E$32,přihlášky!$H$32)</f>
        <v>Švehla Radim</v>
      </c>
      <c r="E95" s="187" t="str">
        <f>přihlášky!C8</f>
        <v>ÚO Jindřichův Hradec</v>
      </c>
      <c r="F95" s="189"/>
      <c r="G95" s="65"/>
      <c r="H95" s="63"/>
      <c r="I95" s="63"/>
      <c r="J95" s="77"/>
      <c r="K95" s="64"/>
    </row>
    <row r="96" spans="1:11" ht="16.5" customHeight="1" x14ac:dyDescent="0.25">
      <c r="A96" s="305">
        <v>9</v>
      </c>
      <c r="B96" s="131">
        <v>2</v>
      </c>
      <c r="C96" s="131">
        <v>17</v>
      </c>
      <c r="D96" s="151" t="str">
        <f>IF(přihlášky!$F$45="X",přihlášky!$E$45,přihlášky!$H$45)</f>
        <v>Smrt Stanislav</v>
      </c>
      <c r="E96" s="186" t="str">
        <f>přihlášky!C9</f>
        <v>ÚO Písek</v>
      </c>
      <c r="F96" s="189"/>
      <c r="G96" s="65"/>
      <c r="H96" s="63"/>
      <c r="I96" s="63"/>
      <c r="J96" s="77"/>
      <c r="K96" s="64"/>
    </row>
    <row r="97" spans="1:6" ht="16.5" customHeight="1" thickBot="1" x14ac:dyDescent="0.3">
      <c r="A97" s="306"/>
      <c r="B97" s="21">
        <v>1</v>
      </c>
      <c r="C97" s="21">
        <v>18</v>
      </c>
      <c r="D97" s="152" t="str">
        <f>IF(přihlášky!$F$58="X",přihlášky!$E$58,přihlášky!$H$58)</f>
        <v>Ottenschläger Václav</v>
      </c>
      <c r="E97" s="187" t="str">
        <f>přihlášky!C10</f>
        <v>ÚO Český Krumlov</v>
      </c>
      <c r="F97" s="189"/>
    </row>
    <row r="98" spans="1:6" ht="16.5" customHeight="1" x14ac:dyDescent="0.25">
      <c r="A98" s="305">
        <v>10</v>
      </c>
      <c r="B98" s="131">
        <v>2</v>
      </c>
      <c r="C98" s="131">
        <v>19</v>
      </c>
      <c r="D98" s="151" t="str">
        <f>IF(přihlášky!$F$71="X",přihlášky!$E$71,přihlášky!$H$71)</f>
        <v>Lenc Eduard</v>
      </c>
      <c r="E98" s="186" t="str">
        <f>přihlášky!C11</f>
        <v>ÚO Prachatice</v>
      </c>
      <c r="F98" s="189"/>
    </row>
    <row r="99" spans="1:6" ht="16.5" customHeight="1" thickBot="1" x14ac:dyDescent="0.3">
      <c r="A99" s="306"/>
      <c r="B99" s="21">
        <v>1</v>
      </c>
      <c r="C99" s="21">
        <v>20</v>
      </c>
      <c r="D99" s="152" t="str">
        <f>IF(přihlášky!$F$84="X",přihlášky!$E$84,přihlášky!$H$84)</f>
        <v>Louda Petr</v>
      </c>
      <c r="E99" s="187" t="str">
        <f>přihlášky!C12</f>
        <v>ÚO Strakonice</v>
      </c>
      <c r="F99" s="189"/>
    </row>
    <row r="100" spans="1:6" ht="16.5" customHeight="1" x14ac:dyDescent="0.25">
      <c r="A100" s="305">
        <v>11</v>
      </c>
      <c r="B100" s="131">
        <v>2</v>
      </c>
      <c r="C100" s="131">
        <v>21</v>
      </c>
      <c r="D100" s="151" t="str">
        <f>IF(přihlášky!$F$97="X",přihlášky!$E$97,přihlášky!$H$97)</f>
        <v>Svatoň Petr</v>
      </c>
      <c r="E100" s="186" t="str">
        <f>přihlášky!C13</f>
        <v>ÚO Tábor</v>
      </c>
      <c r="F100" s="189"/>
    </row>
    <row r="101" spans="1:6" ht="16.5" customHeight="1" thickBot="1" x14ac:dyDescent="0.3">
      <c r="A101" s="306"/>
      <c r="B101" s="21">
        <v>1</v>
      </c>
      <c r="C101" s="21">
        <v>22</v>
      </c>
      <c r="D101" s="152" t="str">
        <f>IF(přihlášky!$F$20="X",přihlášky!$E$20,přihlášky!$H$20)</f>
        <v>Měřička Michal</v>
      </c>
      <c r="E101" s="187" t="str">
        <f>přihlášky!C7</f>
        <v>ÚO České Budějovice</v>
      </c>
      <c r="F101" s="189"/>
    </row>
    <row r="102" spans="1:6" ht="16.5" customHeight="1" x14ac:dyDescent="0.25">
      <c r="A102" s="305">
        <v>12</v>
      </c>
      <c r="B102" s="131">
        <v>2</v>
      </c>
      <c r="C102" s="131">
        <v>23</v>
      </c>
      <c r="D102" s="151" t="str">
        <f>IF(přihlášky!$F$33="X",přihlášky!$E$33,přihlášky!$H$33)</f>
        <v>Janů Pavel</v>
      </c>
      <c r="E102" s="186" t="str">
        <f>přihlášky!C8</f>
        <v>ÚO Jindřichův Hradec</v>
      </c>
      <c r="F102" s="189"/>
    </row>
    <row r="103" spans="1:6" ht="16.5" customHeight="1" thickBot="1" x14ac:dyDescent="0.3">
      <c r="A103" s="306"/>
      <c r="B103" s="21">
        <v>1</v>
      </c>
      <c r="C103" s="21">
        <v>24</v>
      </c>
      <c r="D103" s="152" t="str">
        <f>IF(přihlášky!$F$46="X",přihlášky!$E$46,přihlášky!$H$46)</f>
        <v>Kalous Petr</v>
      </c>
      <c r="E103" s="187" t="str">
        <f>přihlášky!C9</f>
        <v>ÚO Písek</v>
      </c>
      <c r="F103" s="189"/>
    </row>
    <row r="104" spans="1:6" ht="16.5" customHeight="1" x14ac:dyDescent="0.25">
      <c r="A104" s="305">
        <v>13</v>
      </c>
      <c r="B104" s="131">
        <v>2</v>
      </c>
      <c r="C104" s="131">
        <v>25</v>
      </c>
      <c r="D104" s="151" t="str">
        <f>IF(přihlášky!$F$59="X",přihlášky!$E$59,přihlášky!$H$59)</f>
        <v>Hüttner Milan</v>
      </c>
      <c r="E104" s="186" t="str">
        <f>přihlášky!C10</f>
        <v>ÚO Český Krumlov</v>
      </c>
      <c r="F104" s="189"/>
    </row>
    <row r="105" spans="1:6" ht="16.5" customHeight="1" thickBot="1" x14ac:dyDescent="0.3">
      <c r="A105" s="306"/>
      <c r="B105" s="21">
        <v>1</v>
      </c>
      <c r="C105" s="21">
        <v>26</v>
      </c>
      <c r="D105" s="152" t="str">
        <f>IF(přihlášky!$F$72="X",přihlášky!$E$72,přihlášky!$H$72)</f>
        <v>Rosa Petr</v>
      </c>
      <c r="E105" s="187" t="str">
        <f>přihlášky!C11</f>
        <v>ÚO Prachatice</v>
      </c>
      <c r="F105" s="189"/>
    </row>
    <row r="106" spans="1:6" ht="16.5" customHeight="1" x14ac:dyDescent="0.25">
      <c r="A106" s="305">
        <v>14</v>
      </c>
      <c r="B106" s="131">
        <v>2</v>
      </c>
      <c r="C106" s="131">
        <v>27</v>
      </c>
      <c r="D106" s="151" t="str">
        <f>IF(přihlášky!$F$85="X",přihlášky!$E$85,přihlášky!$H$85)</f>
        <v>Pěnča Ivan</v>
      </c>
      <c r="E106" s="186" t="str">
        <f>přihlášky!C12</f>
        <v>ÚO Strakonice</v>
      </c>
      <c r="F106" s="189"/>
    </row>
    <row r="107" spans="1:6" ht="16.5" customHeight="1" thickBot="1" x14ac:dyDescent="0.3">
      <c r="A107" s="306"/>
      <c r="B107" s="21">
        <v>1</v>
      </c>
      <c r="C107" s="21">
        <v>28</v>
      </c>
      <c r="D107" s="152" t="str">
        <f>IF(přihlášky!$F$98="X",přihlášky!$E$98,přihlášky!$H$98)</f>
        <v>Brožek Josef</v>
      </c>
      <c r="E107" s="187" t="str">
        <f>přihlášky!C13</f>
        <v>ÚO Tábor</v>
      </c>
      <c r="F107" s="189"/>
    </row>
    <row r="108" spans="1:6" ht="16.5" customHeight="1" x14ac:dyDescent="0.25">
      <c r="A108" s="305">
        <v>15</v>
      </c>
      <c r="B108" s="131">
        <v>2</v>
      </c>
      <c r="C108" s="131">
        <v>29</v>
      </c>
      <c r="D108" s="151" t="str">
        <f>IF(přihlášky!$F$21="X",přihlášky!$E$21,přihlášky!$H$21)</f>
        <v>Ježek Jan</v>
      </c>
      <c r="E108" s="186" t="str">
        <f>přihlášky!C7</f>
        <v>ÚO České Budějovice</v>
      </c>
      <c r="F108" s="189"/>
    </row>
    <row r="109" spans="1:6" ht="16.5" customHeight="1" thickBot="1" x14ac:dyDescent="0.3">
      <c r="A109" s="306"/>
      <c r="B109" s="21">
        <v>1</v>
      </c>
      <c r="C109" s="21">
        <v>30</v>
      </c>
      <c r="D109" s="152" t="str">
        <f>IF(přihlášky!$F$34="X",přihlášky!$E$34,přihlášky!$H$34)</f>
        <v>Šenkýř Marek</v>
      </c>
      <c r="E109" s="187" t="str">
        <f>přihlášky!C8</f>
        <v>ÚO Jindřichův Hradec</v>
      </c>
      <c r="F109" s="189"/>
    </row>
    <row r="110" spans="1:6" ht="16.5" customHeight="1" x14ac:dyDescent="0.25">
      <c r="A110" s="305">
        <v>16</v>
      </c>
      <c r="B110" s="131">
        <v>2</v>
      </c>
      <c r="C110" s="131">
        <v>31</v>
      </c>
      <c r="D110" s="151" t="str">
        <f>IF(přihlášky!$F$47="X",přihlášky!$E$47,přihlášky!$H$47)</f>
        <v>Kašpar Michal</v>
      </c>
      <c r="E110" s="186" t="str">
        <f>přihlášky!C9</f>
        <v>ÚO Písek</v>
      </c>
      <c r="F110" s="189"/>
    </row>
    <row r="111" spans="1:6" ht="16.5" customHeight="1" thickBot="1" x14ac:dyDescent="0.3">
      <c r="A111" s="306"/>
      <c r="B111" s="21">
        <v>1</v>
      </c>
      <c r="C111" s="21">
        <v>32</v>
      </c>
      <c r="D111" s="152" t="str">
        <f>IF(přihlášky!$F$60="X",přihlášky!$E$60,přihlášky!$H$60)</f>
        <v>Klein Adolf</v>
      </c>
      <c r="E111" s="187" t="str">
        <f>přihlášky!C10</f>
        <v>ÚO Český Krumlov</v>
      </c>
      <c r="F111" s="189"/>
    </row>
    <row r="112" spans="1:6" ht="16.5" customHeight="1" x14ac:dyDescent="0.25">
      <c r="A112" s="305">
        <v>17</v>
      </c>
      <c r="B112" s="131">
        <v>2</v>
      </c>
      <c r="C112" s="131">
        <v>33</v>
      </c>
      <c r="D112" s="151" t="str">
        <f>IF(přihlášky!$F$73="X",přihlášky!$E$73,přihlášky!$H$73)</f>
        <v>Jiráň Marek</v>
      </c>
      <c r="E112" s="186" t="str">
        <f>přihlášky!C11</f>
        <v>ÚO Prachatice</v>
      </c>
      <c r="F112" s="189"/>
    </row>
    <row r="113" spans="1:6" ht="16.5" customHeight="1" thickBot="1" x14ac:dyDescent="0.3">
      <c r="A113" s="306"/>
      <c r="B113" s="21">
        <v>1</v>
      </c>
      <c r="C113" s="21">
        <v>34</v>
      </c>
      <c r="D113" s="152" t="str">
        <f>IF(přihlášky!$F$86="X",přihlášky!$E$86,přihlášky!$H$86)</f>
        <v>Kreuz Jakub</v>
      </c>
      <c r="E113" s="187" t="str">
        <f>přihlášky!C12</f>
        <v>ÚO Strakonice</v>
      </c>
      <c r="F113" s="189"/>
    </row>
    <row r="114" spans="1:6" ht="16.5" customHeight="1" x14ac:dyDescent="0.25">
      <c r="A114" s="305">
        <v>18</v>
      </c>
      <c r="B114" s="131">
        <v>2</v>
      </c>
      <c r="C114" s="131">
        <v>35</v>
      </c>
      <c r="D114" s="151" t="str">
        <f>IF(přihlášky!$F$99="X",přihlášky!$E$99,přihlášky!$H$99)</f>
        <v>Dvořák Václav</v>
      </c>
      <c r="E114" s="186" t="str">
        <f>přihlášky!C13</f>
        <v>ÚO Tábor</v>
      </c>
      <c r="F114" s="189"/>
    </row>
    <row r="115" spans="1:6" ht="16.5" customHeight="1" thickBot="1" x14ac:dyDescent="0.3">
      <c r="A115" s="306"/>
      <c r="B115" s="21">
        <v>1</v>
      </c>
      <c r="C115" s="21">
        <v>36</v>
      </c>
      <c r="D115" s="152" t="str">
        <f>IF(přihlášky!$F$22="X",přihlášky!$E$22,přihlášky!$H$22)</f>
        <v>Hájek David</v>
      </c>
      <c r="E115" s="187" t="str">
        <f>přihlášky!C7</f>
        <v>ÚO České Budějovice</v>
      </c>
      <c r="F115" s="190"/>
    </row>
    <row r="116" spans="1:6" ht="16.5" customHeight="1" x14ac:dyDescent="0.2">
      <c r="A116" s="321" t="s">
        <v>16</v>
      </c>
      <c r="B116" s="307"/>
      <c r="C116" s="307"/>
      <c r="D116" s="307"/>
      <c r="E116" s="322"/>
      <c r="F116" s="160"/>
    </row>
    <row r="117" spans="1:6" ht="16.5" customHeight="1" thickBot="1" x14ac:dyDescent="0.25">
      <c r="A117" s="310"/>
      <c r="B117" s="311"/>
      <c r="C117" s="311"/>
      <c r="D117" s="311"/>
      <c r="E117" s="312"/>
      <c r="F117" s="160"/>
    </row>
    <row r="118" spans="1:6" ht="48" customHeight="1" thickBot="1" x14ac:dyDescent="0.25">
      <c r="A118" s="106" t="s">
        <v>14</v>
      </c>
      <c r="B118" s="157" t="s">
        <v>13</v>
      </c>
      <c r="C118" s="109" t="s">
        <v>10</v>
      </c>
      <c r="D118" s="109" t="s">
        <v>0</v>
      </c>
      <c r="E118" s="149" t="s">
        <v>2</v>
      </c>
      <c r="F118" s="109" t="s">
        <v>64</v>
      </c>
    </row>
    <row r="119" spans="1:6" ht="16.5" customHeight="1" x14ac:dyDescent="0.25">
      <c r="A119" s="305">
        <v>19</v>
      </c>
      <c r="B119" s="131">
        <v>2</v>
      </c>
      <c r="C119" s="131">
        <v>37</v>
      </c>
      <c r="D119" s="151" t="str">
        <f>IF(přihlášky!$F$35="X",přihlášky!$E$35,přihlášky!$H$35)</f>
        <v>Nestartuje</v>
      </c>
      <c r="E119" s="186" t="str">
        <f>přihlášky!C8</f>
        <v>ÚO Jindřichův Hradec</v>
      </c>
      <c r="F119" s="188"/>
    </row>
    <row r="120" spans="1:6" ht="16.5" customHeight="1" thickBot="1" x14ac:dyDescent="0.3">
      <c r="A120" s="306"/>
      <c r="B120" s="21">
        <v>1</v>
      </c>
      <c r="C120" s="21">
        <v>38</v>
      </c>
      <c r="D120" s="68" t="str">
        <f>IF(přihlášky!$F$48="X",přihlášky!$E$48,přihlášky!$H$48)</f>
        <v>Novoný Tomáš</v>
      </c>
      <c r="E120" s="187" t="str">
        <f>přihlášky!C9</f>
        <v>ÚO Písek</v>
      </c>
      <c r="F120" s="189"/>
    </row>
    <row r="121" spans="1:6" ht="16.5" customHeight="1" x14ac:dyDescent="0.25">
      <c r="A121" s="305">
        <v>20</v>
      </c>
      <c r="B121" s="131">
        <v>2</v>
      </c>
      <c r="C121" s="131">
        <v>39</v>
      </c>
      <c r="D121" s="129" t="str">
        <f>IF(přihlášky!$F$61="X",přihlášky!$E$61,přihlášky!$H$61)</f>
        <v>Kaločai Martin</v>
      </c>
      <c r="E121" s="186" t="str">
        <f>přihlášky!C10</f>
        <v>ÚO Český Krumlov</v>
      </c>
      <c r="F121" s="189"/>
    </row>
    <row r="122" spans="1:6" ht="16.5" customHeight="1" thickBot="1" x14ac:dyDescent="0.3">
      <c r="A122" s="306"/>
      <c r="B122" s="21">
        <v>1</v>
      </c>
      <c r="C122" s="21">
        <v>40</v>
      </c>
      <c r="D122" s="68" t="str">
        <f>IF(přihlášky!$F$74="X",přihlášky!$E$74,přihlášky!$H$74)</f>
        <v>Kacetl Vít</v>
      </c>
      <c r="E122" s="187" t="str">
        <f>přihlášky!C11</f>
        <v>ÚO Prachatice</v>
      </c>
      <c r="F122" s="189"/>
    </row>
    <row r="123" spans="1:6" ht="16.5" customHeight="1" x14ac:dyDescent="0.25">
      <c r="A123" s="305">
        <v>21</v>
      </c>
      <c r="B123" s="131">
        <v>2</v>
      </c>
      <c r="C123" s="131">
        <v>41</v>
      </c>
      <c r="D123" s="129" t="str">
        <f>IF(přihlášky!$F$87="X",přihlášky!$E$87,přihlášky!$H$87)</f>
        <v>Suchopár Jiří</v>
      </c>
      <c r="E123" s="186" t="str">
        <f>přihlášky!C12</f>
        <v>ÚO Strakonice</v>
      </c>
      <c r="F123" s="189"/>
    </row>
    <row r="124" spans="1:6" ht="16.5" customHeight="1" thickBot="1" x14ac:dyDescent="0.3">
      <c r="A124" s="306"/>
      <c r="B124" s="21">
        <v>1</v>
      </c>
      <c r="C124" s="21">
        <v>42</v>
      </c>
      <c r="D124" s="68" t="str">
        <f>IF(přihlášky!$F$100="X",přihlášky!$E$100,přihlášky!$H$100)</f>
        <v>Novák Tomáš</v>
      </c>
      <c r="E124" s="187" t="str">
        <f>přihlášky!C13</f>
        <v>ÚO Tábor</v>
      </c>
      <c r="F124" s="189"/>
    </row>
    <row r="125" spans="1:6" ht="16.5" customHeight="1" x14ac:dyDescent="0.25">
      <c r="A125" s="305">
        <v>22</v>
      </c>
      <c r="B125" s="131">
        <v>2</v>
      </c>
      <c r="C125" s="131">
        <v>43</v>
      </c>
      <c r="D125" s="129" t="str">
        <f>IF(přihlášky!$F$23="X",přihlášky!$E$23,přihlášky!$H$23)</f>
        <v>Klimeš Miroslav</v>
      </c>
      <c r="E125" s="186" t="str">
        <f>přihlášky!C7</f>
        <v>ÚO České Budějovice</v>
      </c>
      <c r="F125" s="189"/>
    </row>
    <row r="126" spans="1:6" ht="16.5" customHeight="1" thickBot="1" x14ac:dyDescent="0.3">
      <c r="A126" s="306"/>
      <c r="B126" s="21">
        <v>1</v>
      </c>
      <c r="C126" s="21">
        <v>44</v>
      </c>
      <c r="D126" s="68" t="str">
        <f>IF(přihlášky!$F$36="X",přihlášky!$E$36,přihlášky!$H$36)</f>
        <v>Kučera Jan</v>
      </c>
      <c r="E126" s="187" t="str">
        <f>přihlášky!C8</f>
        <v>ÚO Jindřichův Hradec</v>
      </c>
      <c r="F126" s="189"/>
    </row>
    <row r="127" spans="1:6" ht="16.5" customHeight="1" x14ac:dyDescent="0.25">
      <c r="A127" s="305">
        <v>23</v>
      </c>
      <c r="B127" s="131">
        <v>2</v>
      </c>
      <c r="C127" s="131">
        <v>45</v>
      </c>
      <c r="D127" s="129" t="str">
        <f>IF(přihlášky!$F$49="X",přihlášky!$E$49,přihlášky!$H$49)</f>
        <v>Motejzík Martin</v>
      </c>
      <c r="E127" s="186" t="str">
        <f>přihlášky!C9</f>
        <v>ÚO Písek</v>
      </c>
      <c r="F127" s="189"/>
    </row>
    <row r="128" spans="1:6" ht="16.5" customHeight="1" thickBot="1" x14ac:dyDescent="0.3">
      <c r="A128" s="306"/>
      <c r="B128" s="21">
        <v>1</v>
      </c>
      <c r="C128" s="21">
        <v>46</v>
      </c>
      <c r="D128" s="68" t="str">
        <f>IF(přihlášky!$F$62="X",přihlášky!$E$62,přihlášky!$H$62)</f>
        <v>Bartuška Jiří</v>
      </c>
      <c r="E128" s="187" t="str">
        <f>přihlášky!C10</f>
        <v>ÚO Český Krumlov</v>
      </c>
      <c r="F128" s="189"/>
    </row>
    <row r="129" spans="1:6" ht="16.5" customHeight="1" x14ac:dyDescent="0.25">
      <c r="A129" s="305">
        <v>24</v>
      </c>
      <c r="B129" s="131">
        <v>2</v>
      </c>
      <c r="C129" s="131">
        <v>47</v>
      </c>
      <c r="D129" s="129" t="str">
        <f>IF(přihlášky!$F$75="X",přihlášky!$E$75,přihlášky!$H$75)</f>
        <v>Jiráň Aleš</v>
      </c>
      <c r="E129" s="186" t="str">
        <f>přihlášky!C11</f>
        <v>ÚO Prachatice</v>
      </c>
      <c r="F129" s="189"/>
    </row>
    <row r="130" spans="1:6" ht="16.5" customHeight="1" thickBot="1" x14ac:dyDescent="0.3">
      <c r="A130" s="306"/>
      <c r="B130" s="21">
        <v>1</v>
      </c>
      <c r="C130" s="21">
        <v>48</v>
      </c>
      <c r="D130" s="68" t="str">
        <f>IF(přihlášky!$F$88="X",přihlášky!$E$88,přihlášky!$H$88)</f>
        <v>Božka Martin</v>
      </c>
      <c r="E130" s="187" t="str">
        <f>přihlášky!C12</f>
        <v>ÚO Strakonice</v>
      </c>
      <c r="F130" s="189"/>
    </row>
    <row r="131" spans="1:6" ht="16.5" customHeight="1" x14ac:dyDescent="0.25">
      <c r="A131" s="305">
        <v>25</v>
      </c>
      <c r="B131" s="131">
        <v>2</v>
      </c>
      <c r="C131" s="131">
        <v>49</v>
      </c>
      <c r="D131" s="129" t="str">
        <f>IF(přihlášky!$F$101="X",přihlášky!$E$101,přihlášky!$H$101)</f>
        <v>Fišer Ondřej</v>
      </c>
      <c r="E131" s="186" t="str">
        <f>přihlášky!C13</f>
        <v>ÚO Tábor</v>
      </c>
      <c r="F131" s="189"/>
    </row>
    <row r="132" spans="1:6" ht="16.5" customHeight="1" thickBot="1" x14ac:dyDescent="0.3">
      <c r="A132" s="306"/>
      <c r="B132" s="21">
        <v>1</v>
      </c>
      <c r="C132" s="21">
        <v>50</v>
      </c>
      <c r="D132" s="68" t="str">
        <f>IF(přihlášky!$F$24="X",přihlášky!$E$24,přihlášky!$H$24)</f>
        <v xml:space="preserve">Malík Jan </v>
      </c>
      <c r="E132" s="187" t="str">
        <f>přihlášky!C7</f>
        <v>ÚO České Budějovice</v>
      </c>
      <c r="F132" s="189"/>
    </row>
    <row r="133" spans="1:6" ht="16.5" customHeight="1" x14ac:dyDescent="0.25">
      <c r="A133" s="305">
        <v>26</v>
      </c>
      <c r="B133" s="131">
        <v>2</v>
      </c>
      <c r="C133" s="131">
        <v>51</v>
      </c>
      <c r="D133" s="129" t="str">
        <f>IF(přihlášky!$F$37="X",přihlášky!$E$37,přihlášky!$H$37)</f>
        <v>Bašta Vojtěch</v>
      </c>
      <c r="E133" s="186" t="str">
        <f>přihlášky!C8</f>
        <v>ÚO Jindřichův Hradec</v>
      </c>
      <c r="F133" s="189"/>
    </row>
    <row r="134" spans="1:6" ht="16.5" customHeight="1" thickBot="1" x14ac:dyDescent="0.3">
      <c r="A134" s="306"/>
      <c r="B134" s="21">
        <v>1</v>
      </c>
      <c r="C134" s="21">
        <v>52</v>
      </c>
      <c r="D134" s="130" t="str">
        <f>IF(přihlášky!$F$50="X",přihlášky!$E$50,přihlášky!$H$50)</f>
        <v>Brož Lukáš</v>
      </c>
      <c r="E134" s="187" t="str">
        <f>přihlášky!C9</f>
        <v>ÚO Písek</v>
      </c>
      <c r="F134" s="189"/>
    </row>
    <row r="135" spans="1:6" ht="16.5" customHeight="1" x14ac:dyDescent="0.25">
      <c r="A135" s="305">
        <v>27</v>
      </c>
      <c r="B135" s="131">
        <v>2</v>
      </c>
      <c r="C135" s="131">
        <v>53</v>
      </c>
      <c r="D135" s="129" t="str">
        <f>IF(přihlášky!$F$63="X",přihlášky!$E$63,přihlášky!$H$63)</f>
        <v>Kačer Zdeněk</v>
      </c>
      <c r="E135" s="186" t="str">
        <f>přihlášky!C10</f>
        <v>ÚO Český Krumlov</v>
      </c>
      <c r="F135" s="189"/>
    </row>
    <row r="136" spans="1:6" ht="16.5" customHeight="1" thickBot="1" x14ac:dyDescent="0.3">
      <c r="A136" s="306"/>
      <c r="B136" s="21">
        <v>1</v>
      </c>
      <c r="C136" s="21">
        <v>54</v>
      </c>
      <c r="D136" s="68" t="str">
        <f>IF(přihlášky!$F$76="X",přihlášky!$E$76,přihlášky!$H$76)</f>
        <v>Kouba Jiří</v>
      </c>
      <c r="E136" s="187" t="str">
        <f>přihlášky!C11</f>
        <v>ÚO Prachatice</v>
      </c>
      <c r="F136" s="189"/>
    </row>
    <row r="137" spans="1:6" ht="16.5" customHeight="1" x14ac:dyDescent="0.25">
      <c r="A137" s="305">
        <v>28</v>
      </c>
      <c r="B137" s="131">
        <v>2</v>
      </c>
      <c r="C137" s="131">
        <v>55</v>
      </c>
      <c r="D137" s="129" t="str">
        <f>IF(přihlášky!$F$89="X",přihlášky!$E$89,přihlášky!$H$89)</f>
        <v>Černovský Michal</v>
      </c>
      <c r="E137" s="186" t="str">
        <f>přihlášky!C12</f>
        <v>ÚO Strakonice</v>
      </c>
      <c r="F137" s="189"/>
    </row>
    <row r="138" spans="1:6" ht="16.5" customHeight="1" thickBot="1" x14ac:dyDescent="0.3">
      <c r="A138" s="306"/>
      <c r="B138" s="21">
        <v>1</v>
      </c>
      <c r="C138" s="21">
        <v>56</v>
      </c>
      <c r="D138" s="68" t="str">
        <f>IF(přihlášky!$F$102="X",přihlášky!$E$102,přihlášky!$H$102)</f>
        <v>Mareš Jiří</v>
      </c>
      <c r="E138" s="187" t="str">
        <f>přihlášky!C13</f>
        <v>ÚO Tábor</v>
      </c>
      <c r="F138" s="189"/>
    </row>
    <row r="139" spans="1:6" ht="16.5" customHeight="1" x14ac:dyDescent="0.25">
      <c r="A139" s="305">
        <v>29</v>
      </c>
      <c r="B139" s="131">
        <v>2</v>
      </c>
      <c r="C139" s="131">
        <v>57</v>
      </c>
      <c r="D139" s="129" t="str">
        <f>IF(přihlášky!$F$25="X",přihlášky!$E$25,přihlášky!$H$25)</f>
        <v>Nestartuje</v>
      </c>
      <c r="E139" s="186" t="str">
        <f>přihlášky!C7</f>
        <v>ÚO České Budějovice</v>
      </c>
      <c r="F139" s="189"/>
    </row>
    <row r="140" spans="1:6" ht="16.5" customHeight="1" thickBot="1" x14ac:dyDescent="0.3">
      <c r="A140" s="324"/>
      <c r="B140" s="211">
        <v>1</v>
      </c>
      <c r="C140" s="211">
        <v>58</v>
      </c>
      <c r="D140" s="212" t="str">
        <f>IF(přihlášky!$F$38="X",přihlášky!$E$38,přihlášky!$H$38)</f>
        <v>Čuta Miroslav</v>
      </c>
      <c r="E140" s="209" t="str">
        <f>přihlášky!C8</f>
        <v>ÚO Jindřichův Hradec</v>
      </c>
      <c r="F140" s="189"/>
    </row>
    <row r="141" spans="1:6" ht="16.5" customHeight="1" x14ac:dyDescent="0.25">
      <c r="A141" s="300">
        <v>30</v>
      </c>
      <c r="B141" s="131">
        <v>2</v>
      </c>
      <c r="C141" s="69">
        <v>59</v>
      </c>
      <c r="D141" s="129" t="str">
        <f>IF(přihlášky!$F$51="X",přihlášky!$E$51,přihlášky!$H$51)</f>
        <v>Kroupa Miroslav</v>
      </c>
      <c r="E141" s="101" t="str">
        <f>přihlášky!C9</f>
        <v>ÚO Písek</v>
      </c>
      <c r="F141" s="208"/>
    </row>
    <row r="142" spans="1:6" ht="16.5" customHeight="1" thickBot="1" x14ac:dyDescent="0.3">
      <c r="A142" s="325"/>
      <c r="B142" s="21">
        <v>1</v>
      </c>
      <c r="C142" s="70">
        <v>60</v>
      </c>
      <c r="D142" s="68" t="str">
        <f>IF(přihlášky!$F$64="X",přihlášky!$E$64,přihlášky!$H$64)</f>
        <v>Šebest Dušan</v>
      </c>
      <c r="E142" s="102" t="str">
        <f>přihlášky!C10</f>
        <v>ÚO Český Krumlov</v>
      </c>
      <c r="F142" s="208"/>
    </row>
    <row r="143" spans="1:6" ht="16.5" customHeight="1" x14ac:dyDescent="0.25">
      <c r="A143" s="301">
        <v>31</v>
      </c>
      <c r="B143" s="213">
        <v>2</v>
      </c>
      <c r="C143" s="214">
        <v>61</v>
      </c>
      <c r="D143" s="217" t="str">
        <f>IF(přihlášky!$F$77="X",přihlášky!$E$77,přihlášky!$H$77)</f>
        <v>Nestartuje</v>
      </c>
      <c r="E143" s="218" t="str">
        <f>přihlášky!C11</f>
        <v>ÚO Prachatice</v>
      </c>
      <c r="F143" s="208"/>
    </row>
    <row r="144" spans="1:6" ht="16.5" customHeight="1" thickBot="1" x14ac:dyDescent="0.3">
      <c r="A144" s="325"/>
      <c r="B144" s="21">
        <v>1</v>
      </c>
      <c r="C144" s="70">
        <v>62</v>
      </c>
      <c r="D144" s="68" t="str">
        <f>IF(přihlášky!$F$90="X",přihlášky!$E$90,přihlášky!$H$90)</f>
        <v>Nestartuje</v>
      </c>
      <c r="E144" s="102" t="str">
        <f>přihlášky!C12</f>
        <v>ÚO Strakonice</v>
      </c>
      <c r="F144" s="208"/>
    </row>
    <row r="145" spans="1:6" ht="16.5" customHeight="1" x14ac:dyDescent="0.25">
      <c r="A145" s="326">
        <v>32</v>
      </c>
      <c r="B145" s="213">
        <v>2</v>
      </c>
      <c r="C145" s="214">
        <v>63</v>
      </c>
      <c r="D145" s="216" t="str">
        <f>IF(přihlášky!$F$103="X",přihlášky!$E$103,přihlášky!$H$103)</f>
        <v>Nestartuje</v>
      </c>
      <c r="E145" s="210" t="str">
        <f>přihlášky!C13</f>
        <v>ÚO Tábor</v>
      </c>
      <c r="F145" s="189"/>
    </row>
    <row r="146" spans="1:6" ht="16.5" customHeight="1" thickBot="1" x14ac:dyDescent="0.3">
      <c r="A146" s="306"/>
      <c r="B146" s="21">
        <v>1</v>
      </c>
      <c r="C146" s="70">
        <v>64</v>
      </c>
      <c r="D146" s="68" t="str">
        <f>IF(přihlášky!$F$26="X",přihlášky!$E$26,přihlášky!$H$26)</f>
        <v>Nestartuje</v>
      </c>
      <c r="E146" s="187" t="str">
        <f>přihlášky!C7</f>
        <v>ÚO České Budějovice</v>
      </c>
      <c r="F146" s="189"/>
    </row>
    <row r="147" spans="1:6" ht="16.5" customHeight="1" x14ac:dyDescent="0.25">
      <c r="A147" s="305">
        <v>33</v>
      </c>
      <c r="B147" s="131">
        <v>2</v>
      </c>
      <c r="C147" s="131">
        <v>65</v>
      </c>
      <c r="D147" s="129" t="str">
        <f>IF(přihlášky!$F$39="X",přihlášky!$E$39,přihlášky!$H$39)</f>
        <v>Nestartuje</v>
      </c>
      <c r="E147" s="186" t="str">
        <f>přihlášky!C8</f>
        <v>ÚO Jindřichův Hradec</v>
      </c>
      <c r="F147" s="189"/>
    </row>
    <row r="148" spans="1:6" ht="16.5" customHeight="1" thickBot="1" x14ac:dyDescent="0.3">
      <c r="A148" s="306"/>
      <c r="B148" s="21">
        <v>1</v>
      </c>
      <c r="C148" s="21">
        <v>66</v>
      </c>
      <c r="D148" s="68" t="str">
        <f>IF(přihlášky!$F$52="X",přihlášky!$E$52,přihlášky!$H$52)</f>
        <v>Nestartuje</v>
      </c>
      <c r="E148" s="187" t="str">
        <f>přihlášky!C9</f>
        <v>ÚO Písek</v>
      </c>
      <c r="F148" s="189"/>
    </row>
    <row r="149" spans="1:6" ht="16.5" customHeight="1" x14ac:dyDescent="0.25">
      <c r="A149" s="305">
        <v>34</v>
      </c>
      <c r="B149" s="131">
        <v>2</v>
      </c>
      <c r="C149" s="131">
        <v>67</v>
      </c>
      <c r="D149" s="129" t="str">
        <f>IF(přihlášky!$F$65="X",přihlášky!$E$65,přihlášky!$H$65)</f>
        <v>Liebl Václav</v>
      </c>
      <c r="E149" s="186" t="str">
        <f>přihlášky!C10</f>
        <v>ÚO Český Krumlov</v>
      </c>
      <c r="F149" s="189"/>
    </row>
    <row r="150" spans="1:6" ht="16.5" customHeight="1" thickBot="1" x14ac:dyDescent="0.3">
      <c r="A150" s="306"/>
      <c r="B150" s="21">
        <v>1</v>
      </c>
      <c r="C150" s="21">
        <v>68</v>
      </c>
      <c r="D150" s="68" t="str">
        <f>IF(přihlášky!$F$78="X",přihlášky!$E$78,přihlášky!$H$78)</f>
        <v>Nestartuje</v>
      </c>
      <c r="E150" s="187" t="str">
        <f>přihlášky!C11</f>
        <v>ÚO Prachatice</v>
      </c>
      <c r="F150" s="189"/>
    </row>
    <row r="151" spans="1:6" ht="16.5" customHeight="1" x14ac:dyDescent="0.25">
      <c r="A151" s="305">
        <v>35</v>
      </c>
      <c r="B151" s="131">
        <v>2</v>
      </c>
      <c r="C151" s="131">
        <v>69</v>
      </c>
      <c r="D151" s="129" t="str">
        <f>IF(přihlášky!$F$91="X",přihlášky!$E$91,přihlášky!$H$91)</f>
        <v>Nestartuje</v>
      </c>
      <c r="E151" s="186" t="str">
        <f>přihlášky!C12</f>
        <v>ÚO Strakonice</v>
      </c>
      <c r="F151" s="189"/>
    </row>
    <row r="152" spans="1:6" ht="16.5" customHeight="1" thickBot="1" x14ac:dyDescent="0.3">
      <c r="A152" s="306"/>
      <c r="B152" s="21">
        <v>1</v>
      </c>
      <c r="C152" s="21">
        <v>70</v>
      </c>
      <c r="D152" s="68" t="str">
        <f>IF(přihlášky!$F$104="X",přihlášky!$E$104,přihlášky!$H$104)</f>
        <v>Nestartuje</v>
      </c>
      <c r="E152" s="187" t="str">
        <f>přihlášky!C13</f>
        <v>ÚO Tábor</v>
      </c>
      <c r="F152" s="190"/>
    </row>
    <row r="153" spans="1:6" x14ac:dyDescent="0.2">
      <c r="A153" s="323" t="s">
        <v>17</v>
      </c>
      <c r="B153" s="323"/>
      <c r="C153" s="323"/>
      <c r="D153" s="323"/>
      <c r="E153" s="323"/>
      <c r="F153" s="160"/>
    </row>
    <row r="154" spans="1:6" ht="16.5" thickBot="1" x14ac:dyDescent="0.25">
      <c r="A154" s="287"/>
      <c r="B154" s="287"/>
      <c r="C154" s="287"/>
      <c r="D154" s="287"/>
      <c r="E154" s="287"/>
      <c r="F154" s="160"/>
    </row>
    <row r="155" spans="1:6" ht="29.25" thickBot="1" x14ac:dyDescent="0.25">
      <c r="A155" s="154" t="s">
        <v>14</v>
      </c>
      <c r="B155" s="154" t="s">
        <v>13</v>
      </c>
      <c r="C155" s="155" t="s">
        <v>10</v>
      </c>
      <c r="D155" s="128" t="s">
        <v>0</v>
      </c>
      <c r="E155" s="156" t="s">
        <v>2</v>
      </c>
      <c r="F155" s="134" t="s">
        <v>64</v>
      </c>
    </row>
    <row r="156" spans="1:6" x14ac:dyDescent="0.2">
      <c r="A156" s="300">
        <v>1</v>
      </c>
      <c r="B156" s="69">
        <v>1</v>
      </c>
      <c r="C156" s="69">
        <v>1</v>
      </c>
      <c r="D156" s="151" t="str">
        <f>IF(přihlášky!$G$17="X",přihlášky!$E$17,přihlášky!H169)</f>
        <v>Krygar Josef</v>
      </c>
      <c r="E156" s="101" t="str">
        <f>přihlášky!C7</f>
        <v>ÚO České Budějovice</v>
      </c>
      <c r="F156" s="188"/>
    </row>
    <row r="157" spans="1:6" x14ac:dyDescent="0.2">
      <c r="A157" s="290"/>
      <c r="B157" s="219">
        <v>2</v>
      </c>
      <c r="C157" s="219">
        <v>2</v>
      </c>
      <c r="D157" s="169" t="str">
        <f>IF(přihlášky!$G$30="X",přihlášky!$E$30,přihlášky!$H$30)</f>
        <v>Šmíd Stanislav</v>
      </c>
      <c r="E157" s="221" t="str">
        <f>přihlášky!C8</f>
        <v>ÚO Jindřichův Hradec</v>
      </c>
      <c r="F157" s="189"/>
    </row>
    <row r="158" spans="1:6" ht="16.5" thickBot="1" x14ac:dyDescent="0.25">
      <c r="A158" s="291"/>
      <c r="B158" s="70">
        <v>3</v>
      </c>
      <c r="C158" s="70">
        <v>3</v>
      </c>
      <c r="D158" s="152" t="str">
        <f>IF(přihlášky!$G$43="X",přihlášky!$E$43,přihlášky!$H$43)</f>
        <v>Šťastný Ladislav</v>
      </c>
      <c r="E158" s="102" t="str">
        <f>přihlášky!C9</f>
        <v>ÚO Písek</v>
      </c>
      <c r="F158" s="189"/>
    </row>
    <row r="159" spans="1:6" x14ac:dyDescent="0.2">
      <c r="A159" s="300">
        <v>2</v>
      </c>
      <c r="B159" s="69">
        <v>1</v>
      </c>
      <c r="C159" s="69">
        <v>4</v>
      </c>
      <c r="D159" s="151" t="str">
        <f>IF(přihlášky!$G$56="X",přihlášky!$E$56,přihlášky!$H$56)</f>
        <v>Wirth Aleš</v>
      </c>
      <c r="E159" s="101" t="str">
        <f>přihlášky!C10</f>
        <v>ÚO Český Krumlov</v>
      </c>
      <c r="F159" s="189"/>
    </row>
    <row r="160" spans="1:6" x14ac:dyDescent="0.2">
      <c r="A160" s="290"/>
      <c r="B160" s="219">
        <v>2</v>
      </c>
      <c r="C160" s="219">
        <v>5</v>
      </c>
      <c r="D160" s="169" t="str">
        <f>IF(přihlášky!$G$69="X",přihlášky!$E$69,přihlášky!$H$69)</f>
        <v>Cais Martin</v>
      </c>
      <c r="E160" s="221" t="str">
        <f>přihlášky!C11</f>
        <v>ÚO Prachatice</v>
      </c>
      <c r="F160" s="189"/>
    </row>
    <row r="161" spans="1:6" ht="16.5" thickBot="1" x14ac:dyDescent="0.25">
      <c r="A161" s="291"/>
      <c r="B161" s="70">
        <v>3</v>
      </c>
      <c r="C161" s="70">
        <v>6</v>
      </c>
      <c r="D161" s="152" t="str">
        <f>IF(přihlášky!$G$82="X",přihlášky!$E$82,přihlášky!$H$82)</f>
        <v>Vaňač Aleš</v>
      </c>
      <c r="E161" s="102" t="str">
        <f>přihlášky!C12</f>
        <v>ÚO Strakonice</v>
      </c>
      <c r="F161" s="189"/>
    </row>
    <row r="162" spans="1:6" x14ac:dyDescent="0.2">
      <c r="A162" s="300">
        <v>3</v>
      </c>
      <c r="B162" s="69">
        <v>1</v>
      </c>
      <c r="C162" s="69">
        <v>7</v>
      </c>
      <c r="D162" s="151" t="str">
        <f>IF(přihlášky!$G$95="X",přihlášky!$E$95,přihlášky!$H$95)</f>
        <v>Janovský Martin</v>
      </c>
      <c r="E162" s="101" t="str">
        <f>přihlášky!C13</f>
        <v>ÚO Tábor</v>
      </c>
      <c r="F162" s="189"/>
    </row>
    <row r="163" spans="1:6" x14ac:dyDescent="0.2">
      <c r="A163" s="290"/>
      <c r="B163" s="219">
        <v>2</v>
      </c>
      <c r="C163" s="219">
        <v>8</v>
      </c>
      <c r="D163" s="169" t="str">
        <f>IF(přihlášky!$G$18="X",přihlášky!$E$18,přihlášky!H170)</f>
        <v>Severa Marek</v>
      </c>
      <c r="E163" s="221" t="str">
        <f>přihlášky!C7</f>
        <v>ÚO České Budějovice</v>
      </c>
      <c r="F163" s="189"/>
    </row>
    <row r="164" spans="1:6" ht="16.5" thickBot="1" x14ac:dyDescent="0.25">
      <c r="A164" s="291"/>
      <c r="B164" s="70">
        <v>3</v>
      </c>
      <c r="C164" s="70">
        <v>9</v>
      </c>
      <c r="D164" s="152" t="str">
        <f>IF(přihlášky!$G$31="X",přihlášky!$E$31,přihlášky!$H$31)</f>
        <v>Doktor Michal</v>
      </c>
      <c r="E164" s="102" t="str">
        <f>přihlášky!C8</f>
        <v>ÚO Jindřichův Hradec</v>
      </c>
      <c r="F164" s="189"/>
    </row>
    <row r="165" spans="1:6" x14ac:dyDescent="0.2">
      <c r="A165" s="300">
        <v>4</v>
      </c>
      <c r="B165" s="69">
        <v>1</v>
      </c>
      <c r="C165" s="69">
        <v>10</v>
      </c>
      <c r="D165" s="151" t="str">
        <f>IF(přihlášky!$G$44="X",přihlášky!$E$44,přihlášky!$H$44)</f>
        <v>Trantina Karel</v>
      </c>
      <c r="E165" s="101" t="str">
        <f>přihlášky!C9</f>
        <v>ÚO Písek</v>
      </c>
      <c r="F165" s="189"/>
    </row>
    <row r="166" spans="1:6" x14ac:dyDescent="0.2">
      <c r="A166" s="290"/>
      <c r="B166" s="219">
        <v>2</v>
      </c>
      <c r="C166" s="219">
        <v>11</v>
      </c>
      <c r="D166" s="169" t="str">
        <f>IF(přihlášky!$G$57="X",přihlášky!$E$57,přihlášky!$H$57)</f>
        <v>Dvořák Jan</v>
      </c>
      <c r="E166" s="221" t="str">
        <f>přihlášky!C10</f>
        <v>ÚO Český Krumlov</v>
      </c>
      <c r="F166" s="189"/>
    </row>
    <row r="167" spans="1:6" ht="16.5" thickBot="1" x14ac:dyDescent="0.25">
      <c r="A167" s="291"/>
      <c r="B167" s="70">
        <v>3</v>
      </c>
      <c r="C167" s="70">
        <v>12</v>
      </c>
      <c r="D167" s="152" t="str">
        <f>IF(přihlášky!$G$70="X",přihlášky!$E$70,přihlášky!$H$70)</f>
        <v>Šustr Jiří</v>
      </c>
      <c r="E167" s="102" t="str">
        <f>přihlášky!C11</f>
        <v>ÚO Prachatice</v>
      </c>
      <c r="F167" s="189"/>
    </row>
    <row r="168" spans="1:6" x14ac:dyDescent="0.2">
      <c r="A168" s="300">
        <v>5</v>
      </c>
      <c r="B168" s="69">
        <v>1</v>
      </c>
      <c r="C168" s="69">
        <v>13</v>
      </c>
      <c r="D168" s="151" t="str">
        <f>IF(přihlášky!$G$83="X",přihlášky!$E$83,přihlášky!$H$83)</f>
        <v>Muchl Vladimír</v>
      </c>
      <c r="E168" s="101" t="str">
        <f>přihlášky!C12</f>
        <v>ÚO Strakonice</v>
      </c>
      <c r="F168" s="189"/>
    </row>
    <row r="169" spans="1:6" x14ac:dyDescent="0.2">
      <c r="A169" s="290"/>
      <c r="B169" s="219">
        <v>2</v>
      </c>
      <c r="C169" s="219">
        <v>14</v>
      </c>
      <c r="D169" s="169" t="str">
        <f>IF(přihlášky!$G$96="X",přihlášky!$E$96,přihlášky!$H$96)</f>
        <v>Řezáč Milan</v>
      </c>
      <c r="E169" s="221" t="str">
        <f>přihlášky!C13</f>
        <v>ÚO Tábor</v>
      </c>
      <c r="F169" s="189"/>
    </row>
    <row r="170" spans="1:6" ht="16.5" thickBot="1" x14ac:dyDescent="0.25">
      <c r="A170" s="291"/>
      <c r="B170" s="70">
        <v>3</v>
      </c>
      <c r="C170" s="70">
        <v>15</v>
      </c>
      <c r="D170" s="152" t="str">
        <f>IF(přihlášky!$G$19="X",přihlášky!$E$19,přihlášky!$H$19)</f>
        <v>Čada Milan</v>
      </c>
      <c r="E170" s="102" t="str">
        <f>přihlášky!C7</f>
        <v>ÚO České Budějovice</v>
      </c>
      <c r="F170" s="189"/>
    </row>
    <row r="171" spans="1:6" x14ac:dyDescent="0.2">
      <c r="A171" s="289">
        <v>6</v>
      </c>
      <c r="B171" s="69">
        <v>1</v>
      </c>
      <c r="C171" s="69">
        <v>16</v>
      </c>
      <c r="D171" s="151" t="str">
        <f>IF(přihlášky!$G$32="X",přihlášky!$E$32,přihlášky!$H$32)</f>
        <v>Nestartuje</v>
      </c>
      <c r="E171" s="101" t="str">
        <f>přihlášky!C8</f>
        <v>ÚO Jindřichův Hradec</v>
      </c>
      <c r="F171" s="189"/>
    </row>
    <row r="172" spans="1:6" x14ac:dyDescent="0.2">
      <c r="A172" s="290"/>
      <c r="B172" s="219">
        <v>2</v>
      </c>
      <c r="C172" s="219">
        <v>17</v>
      </c>
      <c r="D172" s="169" t="str">
        <f>IF(přihlášky!$G$45="X",přihlášky!$E$45,přihlášky!$H$45)</f>
        <v>Smrt Stanislav</v>
      </c>
      <c r="E172" s="221" t="str">
        <f>přihlášky!C9</f>
        <v>ÚO Písek</v>
      </c>
      <c r="F172" s="189"/>
    </row>
    <row r="173" spans="1:6" ht="16.5" thickBot="1" x14ac:dyDescent="0.25">
      <c r="A173" s="291"/>
      <c r="B173" s="70">
        <v>3</v>
      </c>
      <c r="C173" s="70">
        <v>18</v>
      </c>
      <c r="D173" s="152" t="str">
        <f>IF(přihlášky!$G$58="X",přihlášky!$E$58,přihlášky!$H$58)</f>
        <v>Ottenschläger Václav</v>
      </c>
      <c r="E173" s="102" t="str">
        <f>přihlášky!C10</f>
        <v>ÚO Český Krumlov</v>
      </c>
      <c r="F173" s="189"/>
    </row>
    <row r="174" spans="1:6" x14ac:dyDescent="0.2">
      <c r="A174" s="305">
        <v>7</v>
      </c>
      <c r="B174" s="69">
        <v>1</v>
      </c>
      <c r="C174" s="69">
        <v>19</v>
      </c>
      <c r="D174" s="151" t="str">
        <f>IF(přihlášky!$G$71="X",přihlášky!$E$71,přihlášky!$H$71)</f>
        <v>Lenc Eduard</v>
      </c>
      <c r="E174" s="101" t="str">
        <f>přihlášky!C11</f>
        <v>ÚO Prachatice</v>
      </c>
      <c r="F174" s="189"/>
    </row>
    <row r="175" spans="1:6" x14ac:dyDescent="0.2">
      <c r="A175" s="303"/>
      <c r="B175" s="219">
        <v>2</v>
      </c>
      <c r="C175" s="219">
        <v>20</v>
      </c>
      <c r="D175" s="169" t="str">
        <f>IF(přihlášky!$G$84="X",přihlášky!$E$84,přihlášky!$H$84)</f>
        <v>Louda Petr</v>
      </c>
      <c r="E175" s="221" t="str">
        <f>přihlášky!C12</f>
        <v>ÚO Strakonice</v>
      </c>
      <c r="F175" s="189"/>
    </row>
    <row r="176" spans="1:6" ht="16.5" thickBot="1" x14ac:dyDescent="0.25">
      <c r="A176" s="304"/>
      <c r="B176" s="70">
        <v>3</v>
      </c>
      <c r="C176" s="70">
        <v>21</v>
      </c>
      <c r="D176" s="152" t="str">
        <f>IF(přihlášky!$G$97="X",přihlášky!$E$97,přihlášky!$H$97)</f>
        <v>Svatoň Petr</v>
      </c>
      <c r="E176" s="102" t="str">
        <f>přihlášky!C13</f>
        <v>ÚO Tábor</v>
      </c>
      <c r="F176" s="189"/>
    </row>
    <row r="177" spans="1:6" x14ac:dyDescent="0.2">
      <c r="A177" s="302">
        <v>8</v>
      </c>
      <c r="B177" s="69">
        <v>1</v>
      </c>
      <c r="C177" s="69">
        <v>22</v>
      </c>
      <c r="D177" s="151" t="str">
        <f>IF(přihlášky!$G$20="X",přihlášky!$E$20,přihlášky!$H$20)</f>
        <v>Měřička Michal</v>
      </c>
      <c r="E177" s="101" t="str">
        <f>přihlášky!C7</f>
        <v>ÚO České Budějovice</v>
      </c>
      <c r="F177" s="189"/>
    </row>
    <row r="178" spans="1:6" x14ac:dyDescent="0.2">
      <c r="A178" s="303"/>
      <c r="B178" s="219">
        <v>2</v>
      </c>
      <c r="C178" s="219">
        <v>23</v>
      </c>
      <c r="D178" s="169" t="str">
        <f>IF(přihlášky!$G$33="X",přihlášky!$E$33,přihlášky!$H$33)</f>
        <v>Janů Pavel</v>
      </c>
      <c r="E178" s="221" t="str">
        <f>přihlášky!C8</f>
        <v>ÚO Jindřichův Hradec</v>
      </c>
      <c r="F178" s="189"/>
    </row>
    <row r="179" spans="1:6" ht="16.5" thickBot="1" x14ac:dyDescent="0.25">
      <c r="A179" s="304"/>
      <c r="B179" s="70">
        <v>3</v>
      </c>
      <c r="C179" s="70">
        <v>24</v>
      </c>
      <c r="D179" s="152" t="str">
        <f>IF(přihlášky!$G$46="X",přihlášky!$E$46,přihlášky!$H$46)</f>
        <v>Nestartuje</v>
      </c>
      <c r="E179" s="102" t="str">
        <f>přihlášky!C9</f>
        <v>ÚO Písek</v>
      </c>
      <c r="F179" s="189"/>
    </row>
    <row r="180" spans="1:6" x14ac:dyDescent="0.2">
      <c r="A180" s="305">
        <v>9</v>
      </c>
      <c r="B180" s="69">
        <v>1</v>
      </c>
      <c r="C180" s="69">
        <v>25</v>
      </c>
      <c r="D180" s="151" t="str">
        <f>IF(přihlášky!$G$59="X",přihlášky!$E$59,přihlášky!$H$59)</f>
        <v>Hüttner Milan</v>
      </c>
      <c r="E180" s="101" t="str">
        <f>přihlášky!C10</f>
        <v>ÚO Český Krumlov</v>
      </c>
      <c r="F180" s="189"/>
    </row>
    <row r="181" spans="1:6" x14ac:dyDescent="0.2">
      <c r="A181" s="303"/>
      <c r="B181" s="219">
        <v>2</v>
      </c>
      <c r="C181" s="219">
        <v>26</v>
      </c>
      <c r="D181" s="169" t="str">
        <f>IF(přihlášky!$G$72="X",přihlášky!$E$72,přihlášky!$H$72)</f>
        <v>Rosa Petr</v>
      </c>
      <c r="E181" s="221" t="str">
        <f>přihlášky!C11</f>
        <v>ÚO Prachatice</v>
      </c>
      <c r="F181" s="189"/>
    </row>
    <row r="182" spans="1:6" ht="16.5" thickBot="1" x14ac:dyDescent="0.25">
      <c r="A182" s="304"/>
      <c r="B182" s="70">
        <v>3</v>
      </c>
      <c r="C182" s="70">
        <v>27</v>
      </c>
      <c r="D182" s="152" t="str">
        <f>IF(přihlášky!$G$85="X",přihlášky!$E$85,přihlášky!$H$85)</f>
        <v>Pěnča Ivan</v>
      </c>
      <c r="E182" s="102" t="str">
        <f>přihlášky!C12</f>
        <v>ÚO Strakonice</v>
      </c>
      <c r="F182" s="189"/>
    </row>
    <row r="183" spans="1:6" x14ac:dyDescent="0.2">
      <c r="A183" s="302">
        <v>10</v>
      </c>
      <c r="B183" s="69">
        <v>1</v>
      </c>
      <c r="C183" s="69">
        <v>28</v>
      </c>
      <c r="D183" s="151" t="str">
        <f>IF(přihlášky!$G$98="X",přihlášky!$E$98,přihlášky!$H$98)</f>
        <v>Brožek Josef</v>
      </c>
      <c r="E183" s="101" t="str">
        <f>přihlášky!C13</f>
        <v>ÚO Tábor</v>
      </c>
      <c r="F183" s="189"/>
    </row>
    <row r="184" spans="1:6" x14ac:dyDescent="0.2">
      <c r="A184" s="303"/>
      <c r="B184" s="219">
        <v>2</v>
      </c>
      <c r="C184" s="219">
        <v>29</v>
      </c>
      <c r="D184" s="169" t="str">
        <f>IF(přihlášky!$G$21="X",přihlášky!$E$21,přihlášky!$H$21)</f>
        <v>Ježek Jan</v>
      </c>
      <c r="E184" s="221" t="str">
        <f>přihlášky!C7</f>
        <v>ÚO České Budějovice</v>
      </c>
      <c r="F184" s="189"/>
    </row>
    <row r="185" spans="1:6" ht="16.5" thickBot="1" x14ac:dyDescent="0.25">
      <c r="A185" s="304"/>
      <c r="B185" s="70">
        <v>3</v>
      </c>
      <c r="C185" s="70">
        <v>30</v>
      </c>
      <c r="D185" s="152" t="str">
        <f>IF(přihlášky!$G$34="X",přihlášky!$E$34,přihlášky!$H$34)</f>
        <v>Šenkýř Marek</v>
      </c>
      <c r="E185" s="102" t="str">
        <f>přihlášky!C8</f>
        <v>ÚO Jindřichův Hradec</v>
      </c>
      <c r="F185" s="189"/>
    </row>
    <row r="186" spans="1:6" x14ac:dyDescent="0.2">
      <c r="A186" s="305">
        <v>11</v>
      </c>
      <c r="B186" s="69">
        <v>1</v>
      </c>
      <c r="C186" s="69">
        <v>31</v>
      </c>
      <c r="D186" s="151" t="str">
        <f>IF(přihlášky!$G$47="X",přihlášky!$E$47,přihlášky!$H$47)</f>
        <v>Nestartuje</v>
      </c>
      <c r="E186" s="101" t="str">
        <f>přihlášky!C9</f>
        <v>ÚO Písek</v>
      </c>
      <c r="F186" s="189"/>
    </row>
    <row r="187" spans="1:6" x14ac:dyDescent="0.2">
      <c r="A187" s="303"/>
      <c r="B187" s="219">
        <v>2</v>
      </c>
      <c r="C187" s="219">
        <v>32</v>
      </c>
      <c r="D187" s="169" t="str">
        <f>IF(přihlášky!$G$60="X",přihlášky!$E$60,přihlášky!$H$60)</f>
        <v>Klein Adolf</v>
      </c>
      <c r="E187" s="221" t="str">
        <f>přihlášky!C10</f>
        <v>ÚO Český Krumlov</v>
      </c>
      <c r="F187" s="189"/>
    </row>
    <row r="188" spans="1:6" ht="16.5" thickBot="1" x14ac:dyDescent="0.25">
      <c r="A188" s="304"/>
      <c r="B188" s="70">
        <v>3</v>
      </c>
      <c r="C188" s="70">
        <v>33</v>
      </c>
      <c r="D188" s="152" t="str">
        <f>IF(přihlášky!$G$73="X",přihlášky!$E$73,přihlášky!$H$73)</f>
        <v>Jiráň Marek</v>
      </c>
      <c r="E188" s="102" t="str">
        <f>přihlášky!C11</f>
        <v>ÚO Prachatice</v>
      </c>
      <c r="F188" s="189"/>
    </row>
    <row r="189" spans="1:6" x14ac:dyDescent="0.2">
      <c r="A189" s="302">
        <v>12</v>
      </c>
      <c r="B189" s="69">
        <v>1</v>
      </c>
      <c r="C189" s="69">
        <v>34</v>
      </c>
      <c r="D189" s="151" t="str">
        <f>IF(přihlášky!$G$86="X",přihlášky!$E$86,přihlášky!$H$86)</f>
        <v>Kreuz Jakub</v>
      </c>
      <c r="E189" s="101" t="str">
        <f>přihlášky!C12</f>
        <v>ÚO Strakonice</v>
      </c>
      <c r="F189" s="189"/>
    </row>
    <row r="190" spans="1:6" x14ac:dyDescent="0.2">
      <c r="A190" s="303"/>
      <c r="B190" s="219">
        <v>2</v>
      </c>
      <c r="C190" s="219">
        <v>35</v>
      </c>
      <c r="D190" s="169" t="str">
        <f>IF(přihlášky!$G$99="X",přihlášky!$E$99,přihlášky!$H$99)</f>
        <v>Dvořák Václav</v>
      </c>
      <c r="E190" s="221" t="str">
        <f>přihlášky!C13</f>
        <v>ÚO Tábor</v>
      </c>
      <c r="F190" s="189"/>
    </row>
    <row r="191" spans="1:6" ht="16.5" thickBot="1" x14ac:dyDescent="0.25">
      <c r="A191" s="304"/>
      <c r="B191" s="70">
        <v>3</v>
      </c>
      <c r="C191" s="70">
        <v>36</v>
      </c>
      <c r="D191" s="152" t="str">
        <f>IF(přihlášky!$G$22="X",přihlášky!$E$22,přihlášky!$H$22)</f>
        <v>Hájek David</v>
      </c>
      <c r="E191" s="102" t="str">
        <f>přihlášky!C7</f>
        <v>ÚO České Budějovice</v>
      </c>
      <c r="F191" s="190"/>
    </row>
    <row r="192" spans="1:6" x14ac:dyDescent="0.2">
      <c r="A192" s="321" t="s">
        <v>17</v>
      </c>
      <c r="B192" s="307"/>
      <c r="C192" s="307"/>
      <c r="D192" s="307"/>
      <c r="E192" s="322"/>
      <c r="F192" s="160"/>
    </row>
    <row r="193" spans="1:6" ht="16.5" thickBot="1" x14ac:dyDescent="0.25">
      <c r="A193" s="310"/>
      <c r="B193" s="311"/>
      <c r="C193" s="311"/>
      <c r="D193" s="311"/>
      <c r="E193" s="312"/>
      <c r="F193" s="160"/>
    </row>
    <row r="194" spans="1:6" ht="29.25" thickBot="1" x14ac:dyDescent="0.25">
      <c r="A194" s="127" t="s">
        <v>14</v>
      </c>
      <c r="B194" s="132" t="s">
        <v>13</v>
      </c>
      <c r="C194" s="133" t="s">
        <v>10</v>
      </c>
      <c r="D194" s="134" t="s">
        <v>0</v>
      </c>
      <c r="E194" s="135" t="s">
        <v>2</v>
      </c>
      <c r="F194" s="134" t="s">
        <v>64</v>
      </c>
    </row>
    <row r="195" spans="1:6" x14ac:dyDescent="0.2">
      <c r="A195" s="289">
        <v>13</v>
      </c>
      <c r="B195" s="69">
        <v>1</v>
      </c>
      <c r="C195" s="69">
        <v>37</v>
      </c>
      <c r="D195" s="151" t="str">
        <f>IF(přihlášky!$G$35="X",přihlášky!$E$35,přihlášky!$H$35)</f>
        <v>Hrádek Martin</v>
      </c>
      <c r="E195" s="101" t="str">
        <f>přihlášky!C8</f>
        <v>ÚO Jindřichův Hradec</v>
      </c>
      <c r="F195" s="188"/>
    </row>
    <row r="196" spans="1:6" x14ac:dyDescent="0.2">
      <c r="A196" s="290"/>
      <c r="B196" s="219">
        <v>2</v>
      </c>
      <c r="C196" s="219">
        <v>38</v>
      </c>
      <c r="D196" s="170" t="str">
        <f>IF(přihlášky!$G$48="X",přihlášky!$E$48,přihlášky!$H$48)</f>
        <v>Novoný Tomáš</v>
      </c>
      <c r="E196" s="221" t="str">
        <f>přihlášky!C9</f>
        <v>ÚO Písek</v>
      </c>
      <c r="F196" s="189"/>
    </row>
    <row r="197" spans="1:6" ht="16.5" thickBot="1" x14ac:dyDescent="0.25">
      <c r="A197" s="291"/>
      <c r="B197" s="70">
        <v>3</v>
      </c>
      <c r="C197" s="70">
        <v>39</v>
      </c>
      <c r="D197" s="68" t="str">
        <f>IF(přihlášky!$G$61="X",přihlášky!$E$61,přihlášky!$H$61)</f>
        <v>Kaločai Martin</v>
      </c>
      <c r="E197" s="102" t="str">
        <f>přihlášky!C10</f>
        <v>ÚO Český Krumlov</v>
      </c>
      <c r="F197" s="189"/>
    </row>
    <row r="198" spans="1:6" x14ac:dyDescent="0.2">
      <c r="A198" s="292">
        <v>14</v>
      </c>
      <c r="B198" s="214">
        <v>1</v>
      </c>
      <c r="C198" s="214">
        <v>40</v>
      </c>
      <c r="D198" s="216" t="str">
        <f>IF(přihlášky!$G$74="X",přihlášky!$E$74,přihlášky!$H$74)</f>
        <v>Kacetl Vít</v>
      </c>
      <c r="E198" s="218" t="str">
        <f>přihlášky!C11</f>
        <v>ÚO Prachatice</v>
      </c>
      <c r="F198" s="189"/>
    </row>
    <row r="199" spans="1:6" x14ac:dyDescent="0.2">
      <c r="A199" s="290"/>
      <c r="B199" s="219">
        <v>2</v>
      </c>
      <c r="C199" s="219">
        <v>41</v>
      </c>
      <c r="D199" s="170" t="str">
        <f>IF(přihlášky!$G$87="X",přihlášky!$E$87,přihlášky!$H$87)</f>
        <v>Suchopár Jiří</v>
      </c>
      <c r="E199" s="221" t="str">
        <f>přihlášky!C12</f>
        <v>ÚO Strakonice</v>
      </c>
      <c r="F199" s="189"/>
    </row>
    <row r="200" spans="1:6" ht="16.5" thickBot="1" x14ac:dyDescent="0.25">
      <c r="A200" s="293"/>
      <c r="B200" s="128">
        <v>3</v>
      </c>
      <c r="C200" s="128">
        <v>42</v>
      </c>
      <c r="D200" s="212" t="str">
        <f>IF(přihlášky!$G$100="X",přihlášky!$E$100,přihlášky!$H$100)</f>
        <v>Novák Tomáš</v>
      </c>
      <c r="E200" s="215" t="str">
        <f>přihlášky!C13</f>
        <v>ÚO Tábor</v>
      </c>
      <c r="F200" s="189"/>
    </row>
    <row r="201" spans="1:6" x14ac:dyDescent="0.2">
      <c r="A201" s="289">
        <v>15</v>
      </c>
      <c r="B201" s="69">
        <v>1</v>
      </c>
      <c r="C201" s="69">
        <v>43</v>
      </c>
      <c r="D201" s="129" t="str">
        <f>IF(přihlášky!$G$23="X",přihlášky!$E$23,přihlášky!$H$23)</f>
        <v>Klimeš Miroslav</v>
      </c>
      <c r="E201" s="101" t="str">
        <f>přihlášky!C7</f>
        <v>ÚO České Budějovice</v>
      </c>
      <c r="F201" s="189"/>
    </row>
    <row r="202" spans="1:6" x14ac:dyDescent="0.2">
      <c r="A202" s="290"/>
      <c r="B202" s="219">
        <v>2</v>
      </c>
      <c r="C202" s="219">
        <v>44</v>
      </c>
      <c r="D202" s="170" t="str">
        <f>IF(přihlášky!$G$36="X",přihlášky!$E$36,přihlášky!$H$36)</f>
        <v>Kučera Jan</v>
      </c>
      <c r="E202" s="221" t="str">
        <f>přihlášky!C8</f>
        <v>ÚO Jindřichův Hradec</v>
      </c>
      <c r="F202" s="189"/>
    </row>
    <row r="203" spans="1:6" ht="16.5" thickBot="1" x14ac:dyDescent="0.25">
      <c r="A203" s="291"/>
      <c r="B203" s="70">
        <v>3</v>
      </c>
      <c r="C203" s="70">
        <v>45</v>
      </c>
      <c r="D203" s="68" t="str">
        <f>IF(přihlášky!$G$49="X",přihlášky!$E$49,přihlášky!$H$49)</f>
        <v>Motejzík Martin</v>
      </c>
      <c r="E203" s="102" t="str">
        <f>přihlášky!C9</f>
        <v>ÚO Písek</v>
      </c>
      <c r="F203" s="189"/>
    </row>
    <row r="204" spans="1:6" x14ac:dyDescent="0.2">
      <c r="A204" s="292">
        <v>16</v>
      </c>
      <c r="B204" s="214">
        <v>1</v>
      </c>
      <c r="C204" s="214">
        <v>46</v>
      </c>
      <c r="D204" s="216" t="str">
        <f>IF(přihlášky!$G$62="X",přihlášky!$E$62,přihlášky!$H$62)</f>
        <v>Bartuška Jiří</v>
      </c>
      <c r="E204" s="218" t="str">
        <f>přihlášky!C10</f>
        <v>ÚO Český Krumlov</v>
      </c>
      <c r="F204" s="189"/>
    </row>
    <row r="205" spans="1:6" x14ac:dyDescent="0.2">
      <c r="A205" s="290"/>
      <c r="B205" s="219">
        <v>2</v>
      </c>
      <c r="C205" s="219">
        <v>47</v>
      </c>
      <c r="D205" s="170" t="str">
        <f>IF(přihlášky!$G$75="X",přihlášky!$E$75,přihlášky!$H$75)</f>
        <v>Jiráň Aleš</v>
      </c>
      <c r="E205" s="221" t="str">
        <f>přihlášky!C11</f>
        <v>ÚO Prachatice</v>
      </c>
      <c r="F205" s="189"/>
    </row>
    <row r="206" spans="1:6" ht="16.5" thickBot="1" x14ac:dyDescent="0.25">
      <c r="A206" s="293"/>
      <c r="B206" s="128">
        <v>3</v>
      </c>
      <c r="C206" s="128">
        <v>48</v>
      </c>
      <c r="D206" s="212" t="str">
        <f>IF(přihlášky!$G$88="X",přihlášky!$E$88,přihlášky!$H$88)</f>
        <v>Božka Martin</v>
      </c>
      <c r="E206" s="215" t="str">
        <f>přihlášky!C12</f>
        <v>ÚO Strakonice</v>
      </c>
      <c r="F206" s="189"/>
    </row>
    <row r="207" spans="1:6" x14ac:dyDescent="0.2">
      <c r="A207" s="289">
        <v>17</v>
      </c>
      <c r="B207" s="69">
        <v>1</v>
      </c>
      <c r="C207" s="69">
        <v>49</v>
      </c>
      <c r="D207" s="129" t="str">
        <f>IF(přihlášky!$G$101="X",přihlášky!$E$101,přihlášky!$H$101)</f>
        <v>Fišer Ondřej</v>
      </c>
      <c r="E207" s="101" t="str">
        <f>přihlášky!C13</f>
        <v>ÚO Tábor</v>
      </c>
      <c r="F207" s="189"/>
    </row>
    <row r="208" spans="1:6" x14ac:dyDescent="0.2">
      <c r="A208" s="290"/>
      <c r="B208" s="219">
        <v>2</v>
      </c>
      <c r="C208" s="219">
        <v>50</v>
      </c>
      <c r="D208" s="170" t="str">
        <f>IF(přihlášky!$G$24="X",přihlášky!$E$24,přihlášky!$H$24)</f>
        <v>Nestartuje</v>
      </c>
      <c r="E208" s="221" t="str">
        <f>přihlášky!C7</f>
        <v>ÚO České Budějovice</v>
      </c>
      <c r="F208" s="189"/>
    </row>
    <row r="209" spans="1:6" ht="16.5" thickBot="1" x14ac:dyDescent="0.25">
      <c r="A209" s="291"/>
      <c r="B209" s="70">
        <v>3</v>
      </c>
      <c r="C209" s="70">
        <v>51</v>
      </c>
      <c r="D209" s="68" t="str">
        <f>IF(přihlášky!$G$37="X",přihlášky!$E$37,přihlášky!$H$37)</f>
        <v>Bašta Vojtěch</v>
      </c>
      <c r="E209" s="102" t="str">
        <f>přihlášky!C8</f>
        <v>ÚO Jindřichův Hradec</v>
      </c>
      <c r="F209" s="189"/>
    </row>
    <row r="210" spans="1:6" x14ac:dyDescent="0.2">
      <c r="A210" s="292">
        <v>18</v>
      </c>
      <c r="B210" s="214">
        <v>1</v>
      </c>
      <c r="C210" s="214">
        <v>52</v>
      </c>
      <c r="D210" s="222" t="str">
        <f>IF(přihlášky!$G$50="X",přihlášky!$E$50,přihlášky!$H$50)</f>
        <v>Brož Lukáš</v>
      </c>
      <c r="E210" s="218" t="str">
        <f>přihlášky!C9</f>
        <v>ÚO Písek</v>
      </c>
      <c r="F210" s="189"/>
    </row>
    <row r="211" spans="1:6" x14ac:dyDescent="0.2">
      <c r="A211" s="290"/>
      <c r="B211" s="219">
        <v>2</v>
      </c>
      <c r="C211" s="219">
        <v>53</v>
      </c>
      <c r="D211" s="170" t="str">
        <f>IF(přihlášky!$G$63="X",přihlášky!$E$63,přihlášky!$H$63)</f>
        <v>Kačer Zdeněk</v>
      </c>
      <c r="E211" s="221" t="str">
        <f>přihlášky!C10</f>
        <v>ÚO Český Krumlov</v>
      </c>
      <c r="F211" s="189"/>
    </row>
    <row r="212" spans="1:6" ht="16.5" thickBot="1" x14ac:dyDescent="0.25">
      <c r="A212" s="293"/>
      <c r="B212" s="128">
        <v>3</v>
      </c>
      <c r="C212" s="128">
        <v>54</v>
      </c>
      <c r="D212" s="212" t="str">
        <f>IF(přihlášky!$G$76="X",přihlášky!$E$76,přihlášky!$H$76)</f>
        <v>Kouba Jiří</v>
      </c>
      <c r="E212" s="215" t="str">
        <f>přihlášky!C11</f>
        <v>ÚO Prachatice</v>
      </c>
      <c r="F212" s="189"/>
    </row>
    <row r="213" spans="1:6" x14ac:dyDescent="0.2">
      <c r="A213" s="289">
        <v>19</v>
      </c>
      <c r="B213" s="69">
        <v>1</v>
      </c>
      <c r="C213" s="69">
        <v>55</v>
      </c>
      <c r="D213" s="129" t="str">
        <f>IF(přihlášky!$G$89="X",přihlášky!$E$89,přihlášky!$H$89)</f>
        <v>Nestartuje</v>
      </c>
      <c r="E213" s="101" t="str">
        <f>přihlášky!C12</f>
        <v>ÚO Strakonice</v>
      </c>
      <c r="F213" s="189"/>
    </row>
    <row r="214" spans="1:6" x14ac:dyDescent="0.2">
      <c r="A214" s="290"/>
      <c r="B214" s="219">
        <v>2</v>
      </c>
      <c r="C214" s="219">
        <v>56</v>
      </c>
      <c r="D214" s="170" t="str">
        <f>IF(přihlášky!$G$102="X",přihlášky!$E$102,přihlášky!$H$102)</f>
        <v>Mareš Jiří</v>
      </c>
      <c r="E214" s="221" t="str">
        <f>přihlášky!C13</f>
        <v>ÚO Tábor</v>
      </c>
      <c r="F214" s="189"/>
    </row>
    <row r="215" spans="1:6" ht="16.5" thickBot="1" x14ac:dyDescent="0.25">
      <c r="A215" s="291"/>
      <c r="B215" s="70">
        <v>3</v>
      </c>
      <c r="C215" s="70">
        <v>57</v>
      </c>
      <c r="D215" s="68" t="str">
        <f>IF(přihlášky!$G$25="X",přihlášky!$E$25,přihlášky!$H$25)</f>
        <v>Kriso Milan</v>
      </c>
      <c r="E215" s="102" t="str">
        <f>přihlášky!C7</f>
        <v>ÚO České Budějovice</v>
      </c>
      <c r="F215" s="189"/>
    </row>
    <row r="216" spans="1:6" x14ac:dyDescent="0.2">
      <c r="A216" s="292">
        <v>20</v>
      </c>
      <c r="B216" s="214">
        <v>1</v>
      </c>
      <c r="C216" s="214">
        <v>58</v>
      </c>
      <c r="D216" s="216" t="str">
        <f>IF(přihlášky!$G$38="X",přihlášky!$E$38,přihlášky!$H$38)</f>
        <v>Čuta Miroslav</v>
      </c>
      <c r="E216" s="218" t="str">
        <f>přihlášky!C8</f>
        <v>ÚO Jindřichův Hradec</v>
      </c>
      <c r="F216" s="189"/>
    </row>
    <row r="217" spans="1:6" x14ac:dyDescent="0.2">
      <c r="A217" s="290"/>
      <c r="B217" s="219">
        <v>2</v>
      </c>
      <c r="C217" s="219">
        <v>59</v>
      </c>
      <c r="D217" s="170" t="str">
        <f>IF(přihlášky!$G$51="X",přihlášky!$E$51,přihlášky!$H$51)</f>
        <v>Kroupa Miroslav</v>
      </c>
      <c r="E217" s="221" t="str">
        <f>přihlášky!C9</f>
        <v>ÚO Písek</v>
      </c>
      <c r="F217" s="208"/>
    </row>
    <row r="218" spans="1:6" ht="16.5" thickBot="1" x14ac:dyDescent="0.25">
      <c r="A218" s="293"/>
      <c r="B218" s="128">
        <v>3</v>
      </c>
      <c r="C218" s="128">
        <v>60</v>
      </c>
      <c r="D218" s="212" t="str">
        <f>IF(přihlášky!$G$64="X",přihlášky!$E$64,přihlášky!$H$64)</f>
        <v>Šebest Dušan</v>
      </c>
      <c r="E218" s="215" t="str">
        <f>přihlášky!C10</f>
        <v>ÚO Český Krumlov</v>
      </c>
      <c r="F218" s="208"/>
    </row>
    <row r="219" spans="1:6" x14ac:dyDescent="0.25">
      <c r="A219" s="289">
        <v>21</v>
      </c>
      <c r="B219" s="69">
        <v>1</v>
      </c>
      <c r="C219" s="69">
        <v>61</v>
      </c>
      <c r="D219" s="153" t="str">
        <f>IF(přihlášky!$G$77="X",přihlášky!$E$77,přihlášky!$H$77)</f>
        <v>Nožička Jan</v>
      </c>
      <c r="E219" s="101" t="str">
        <f>přihlášky!C11</f>
        <v>ÚO Prachatice</v>
      </c>
      <c r="F219" s="208"/>
    </row>
    <row r="220" spans="1:6" x14ac:dyDescent="0.2">
      <c r="A220" s="290"/>
      <c r="B220" s="219">
        <v>2</v>
      </c>
      <c r="C220" s="219">
        <v>62</v>
      </c>
      <c r="D220" s="170" t="str">
        <f>IF(přihlášky!$G$90="X",přihlášky!$E$90,přihlášky!$H$90)</f>
        <v>Nestartuje</v>
      </c>
      <c r="E220" s="221" t="str">
        <f>přihlášky!C12</f>
        <v>ÚO Strakonice</v>
      </c>
      <c r="F220" s="208"/>
    </row>
    <row r="221" spans="1:6" ht="16.5" thickBot="1" x14ac:dyDescent="0.25">
      <c r="A221" s="291"/>
      <c r="B221" s="70">
        <v>3</v>
      </c>
      <c r="C221" s="70">
        <v>63</v>
      </c>
      <c r="D221" s="68" t="str">
        <f>IF(přihlášky!$G$103="X",přihlášky!$E$103,přihlášky!$H$103)</f>
        <v>Nestartuje</v>
      </c>
      <c r="E221" s="102" t="str">
        <f>přihlášky!C13</f>
        <v>ÚO Tábor</v>
      </c>
      <c r="F221" s="189"/>
    </row>
    <row r="222" spans="1:6" x14ac:dyDescent="0.2">
      <c r="A222" s="292">
        <v>22</v>
      </c>
      <c r="B222" s="214">
        <v>1</v>
      </c>
      <c r="C222" s="214">
        <v>64</v>
      </c>
      <c r="D222" s="216" t="str">
        <f>IF(přihlášky!$G$26="X",přihlášky!$E$26,přihlášky!$H$26)</f>
        <v>Nestartuje</v>
      </c>
      <c r="E222" s="218" t="str">
        <f>přihlášky!C7</f>
        <v>ÚO České Budějovice</v>
      </c>
      <c r="F222" s="189"/>
    </row>
    <row r="223" spans="1:6" x14ac:dyDescent="0.2">
      <c r="A223" s="290"/>
      <c r="B223" s="219">
        <v>2</v>
      </c>
      <c r="C223" s="219">
        <v>65</v>
      </c>
      <c r="D223" s="170" t="str">
        <f>IF(přihlášky!$G$39="X",přihlášky!$E$39,přihlášky!$H$39)</f>
        <v>Nestartuje</v>
      </c>
      <c r="E223" s="221" t="str">
        <f>přihlášky!C8</f>
        <v>ÚO Jindřichův Hradec</v>
      </c>
      <c r="F223" s="189"/>
    </row>
    <row r="224" spans="1:6" ht="16.5" thickBot="1" x14ac:dyDescent="0.25">
      <c r="A224" s="293"/>
      <c r="B224" s="128">
        <v>3</v>
      </c>
      <c r="C224" s="128">
        <v>66</v>
      </c>
      <c r="D224" s="212" t="str">
        <f>IF(přihlášky!$G$52="X",přihlášky!$E$52,přihlášky!$H$52)</f>
        <v>Cimbura Jan</v>
      </c>
      <c r="E224" s="215" t="str">
        <f>přihlášky!C9</f>
        <v>ÚO Písek</v>
      </c>
      <c r="F224" s="189"/>
    </row>
    <row r="225" spans="1:6" x14ac:dyDescent="0.2">
      <c r="A225" s="289">
        <v>23</v>
      </c>
      <c r="B225" s="69">
        <v>1</v>
      </c>
      <c r="C225" s="69">
        <v>67</v>
      </c>
      <c r="D225" s="129" t="str">
        <f>IF(přihlášky!$G$65="X",přihlášky!$E$65,přihlášky!$H$65)</f>
        <v>Liebl Václav</v>
      </c>
      <c r="E225" s="101" t="str">
        <f>přihlášky!C10</f>
        <v>ÚO Český Krumlov</v>
      </c>
      <c r="F225" s="189"/>
    </row>
    <row r="226" spans="1:6" x14ac:dyDescent="0.2">
      <c r="A226" s="290"/>
      <c r="B226" s="219">
        <v>2</v>
      </c>
      <c r="C226" s="219">
        <v>68</v>
      </c>
      <c r="D226" s="170" t="str">
        <f>IF(přihlášky!$G$78="X",přihlášky!$E$78,přihlášky!$H$78)</f>
        <v>Nestartuje</v>
      </c>
      <c r="E226" s="221" t="str">
        <f>přihlášky!C11</f>
        <v>ÚO Prachatice</v>
      </c>
      <c r="F226" s="189"/>
    </row>
    <row r="227" spans="1:6" ht="16.5" thickBot="1" x14ac:dyDescent="0.25">
      <c r="A227" s="291"/>
      <c r="B227" s="70">
        <v>3</v>
      </c>
      <c r="C227" s="70">
        <v>69</v>
      </c>
      <c r="D227" s="68" t="str">
        <f>IF(přihlášky!$G$91="X",přihlášky!$E$91,přihlášky!$H$91)</f>
        <v>Nestartuje</v>
      </c>
      <c r="E227" s="102" t="str">
        <f>přihlášky!C12</f>
        <v>ÚO Strakonice</v>
      </c>
      <c r="F227" s="189"/>
    </row>
    <row r="228" spans="1:6" ht="16.5" thickBot="1" x14ac:dyDescent="0.25">
      <c r="A228" s="223">
        <v>24</v>
      </c>
      <c r="B228" s="224">
        <v>2</v>
      </c>
      <c r="C228" s="224">
        <v>70</v>
      </c>
      <c r="D228" s="225" t="str">
        <f>IF(přihlášky!$G$104="X",přihlášky!$E$104,přihlášky!$H$104)</f>
        <v>Nestartuje</v>
      </c>
      <c r="E228" s="226" t="str">
        <f>přihlášky!C13</f>
        <v>ÚO Tábor</v>
      </c>
      <c r="F228" s="190"/>
    </row>
    <row r="229" spans="1:6" x14ac:dyDescent="0.2">
      <c r="A229" s="321" t="s">
        <v>18</v>
      </c>
      <c r="B229" s="307"/>
      <c r="C229" s="307"/>
      <c r="D229" s="307"/>
      <c r="E229" s="322"/>
      <c r="F229" s="160"/>
    </row>
    <row r="230" spans="1:6" ht="16.5" thickBot="1" x14ac:dyDescent="0.25">
      <c r="A230" s="310"/>
      <c r="B230" s="311"/>
      <c r="C230" s="311"/>
      <c r="D230" s="311"/>
      <c r="E230" s="312"/>
      <c r="F230" s="160"/>
    </row>
    <row r="231" spans="1:6" ht="32.25" thickBot="1" x14ac:dyDescent="0.25">
      <c r="A231" s="106" t="s">
        <v>14</v>
      </c>
      <c r="B231" s="204" t="s">
        <v>13</v>
      </c>
      <c r="C231" s="109" t="s">
        <v>10</v>
      </c>
      <c r="D231" s="109" t="s">
        <v>0</v>
      </c>
      <c r="E231" s="149" t="s">
        <v>2</v>
      </c>
      <c r="F231" s="109" t="s">
        <v>64</v>
      </c>
    </row>
    <row r="232" spans="1:6" x14ac:dyDescent="0.25">
      <c r="A232" s="300">
        <v>1</v>
      </c>
      <c r="B232" s="69">
        <v>2</v>
      </c>
      <c r="C232" s="131">
        <v>1</v>
      </c>
      <c r="D232" s="151" t="str">
        <f>IF(přihlášky!$F$17="X",přihlášky!$E$17,přihlášky!H245)</f>
        <v>Krygar Josef</v>
      </c>
      <c r="E232" s="101" t="str">
        <f>přihlášky!C7</f>
        <v>ÚO České Budějovice</v>
      </c>
      <c r="F232" s="188"/>
    </row>
    <row r="233" spans="1:6" ht="16.5" thickBot="1" x14ac:dyDescent="0.3">
      <c r="A233" s="290"/>
      <c r="B233" s="219">
        <v>3</v>
      </c>
      <c r="C233" s="21">
        <v>2</v>
      </c>
      <c r="D233" s="152" t="str">
        <f>IF(přihlášky!$F$30="X",přihlášky!$E$30,přihlášky!$H$30)</f>
        <v>Šmíd Stanislav</v>
      </c>
      <c r="E233" s="102" t="str">
        <f>přihlášky!C8</f>
        <v>ÚO Jindřichův Hradec</v>
      </c>
      <c r="F233" s="189"/>
    </row>
    <row r="234" spans="1:6" ht="16.5" thickBot="1" x14ac:dyDescent="0.3">
      <c r="A234" s="291"/>
      <c r="B234" s="70">
        <v>1</v>
      </c>
      <c r="C234" s="131">
        <v>3</v>
      </c>
      <c r="D234" s="151" t="str">
        <f>IF(přihlášky!$F$43="X",přihlášky!$E$43,přihlášky!$H$43)</f>
        <v>Šťastný Ladislav</v>
      </c>
      <c r="E234" s="101" t="str">
        <f>přihlášky!C9</f>
        <v>ÚO Písek</v>
      </c>
      <c r="F234" s="189"/>
    </row>
    <row r="235" spans="1:6" ht="16.5" thickBot="1" x14ac:dyDescent="0.3">
      <c r="A235" s="300">
        <v>2</v>
      </c>
      <c r="B235" s="69">
        <v>2</v>
      </c>
      <c r="C235" s="21">
        <v>4</v>
      </c>
      <c r="D235" s="152" t="str">
        <f>IF(přihlášky!$F$56="X",přihlášky!$E$56,přihlášky!$H$56)</f>
        <v>Wirth Aleš</v>
      </c>
      <c r="E235" s="102" t="str">
        <f>přihlášky!C10</f>
        <v>ÚO Český Krumlov</v>
      </c>
      <c r="F235" s="189"/>
    </row>
    <row r="236" spans="1:6" x14ac:dyDescent="0.25">
      <c r="A236" s="290"/>
      <c r="B236" s="219">
        <v>3</v>
      </c>
      <c r="C236" s="131">
        <v>5</v>
      </c>
      <c r="D236" s="151" t="str">
        <f>IF(přihlášky!$F$69="X",přihlášky!$E$69,přihlášky!$H$69)</f>
        <v>Cais Martin</v>
      </c>
      <c r="E236" s="101" t="str">
        <f>přihlášky!C11</f>
        <v>ÚO Prachatice</v>
      </c>
      <c r="F236" s="189"/>
    </row>
    <row r="237" spans="1:6" ht="16.5" thickBot="1" x14ac:dyDescent="0.3">
      <c r="A237" s="291"/>
      <c r="B237" s="70">
        <v>1</v>
      </c>
      <c r="C237" s="21">
        <v>6</v>
      </c>
      <c r="D237" s="152" t="str">
        <f>IF(přihlášky!$F$82="X",přihlášky!$E$82,přihlášky!$H$82)</f>
        <v>Vaňač Aleš</v>
      </c>
      <c r="E237" s="102" t="str">
        <f>přihlášky!C12</f>
        <v>ÚO Strakonice</v>
      </c>
      <c r="F237" s="189"/>
    </row>
    <row r="238" spans="1:6" x14ac:dyDescent="0.25">
      <c r="A238" s="300">
        <v>3</v>
      </c>
      <c r="B238" s="69">
        <v>2</v>
      </c>
      <c r="C238" s="131">
        <v>7</v>
      </c>
      <c r="D238" s="151" t="str">
        <f>IF(přihlášky!$F$95="X",přihlášky!$E$95,přihlášky!$H$95)</f>
        <v>Janovský Martin</v>
      </c>
      <c r="E238" s="101" t="str">
        <f>přihlášky!C13</f>
        <v>ÚO Tábor</v>
      </c>
      <c r="F238" s="189"/>
    </row>
    <row r="239" spans="1:6" ht="16.5" thickBot="1" x14ac:dyDescent="0.3">
      <c r="A239" s="290"/>
      <c r="B239" s="219">
        <v>3</v>
      </c>
      <c r="C239" s="21">
        <v>8</v>
      </c>
      <c r="D239" s="152" t="str">
        <f>IF(přihlášky!$F$18="X",přihlášky!$E$18,přihlášky!H246)</f>
        <v>Severa Marek</v>
      </c>
      <c r="E239" s="102" t="str">
        <f>přihlášky!C7</f>
        <v>ÚO České Budějovice</v>
      </c>
      <c r="F239" s="189"/>
    </row>
    <row r="240" spans="1:6" ht="16.5" thickBot="1" x14ac:dyDescent="0.3">
      <c r="A240" s="291"/>
      <c r="B240" s="70">
        <v>1</v>
      </c>
      <c r="C240" s="131">
        <v>9</v>
      </c>
      <c r="D240" s="151" t="str">
        <f>IF(přihlášky!$F$31="X",přihlášky!$E$31,přihlášky!$H$31)</f>
        <v>Doktor Michal</v>
      </c>
      <c r="E240" s="101" t="str">
        <f>přihlášky!C8</f>
        <v>ÚO Jindřichův Hradec</v>
      </c>
      <c r="F240" s="189"/>
    </row>
    <row r="241" spans="1:6" ht="16.5" thickBot="1" x14ac:dyDescent="0.3">
      <c r="A241" s="300">
        <v>4</v>
      </c>
      <c r="B241" s="69">
        <v>2</v>
      </c>
      <c r="C241" s="21">
        <v>10</v>
      </c>
      <c r="D241" s="152" t="str">
        <f>IF(přihlášky!$F$44="X",přihlášky!$E$44,přihlášky!$H$44)</f>
        <v>Trantina Karel</v>
      </c>
      <c r="E241" s="102" t="str">
        <f>přihlášky!C9</f>
        <v>ÚO Písek</v>
      </c>
      <c r="F241" s="189"/>
    </row>
    <row r="242" spans="1:6" x14ac:dyDescent="0.25">
      <c r="A242" s="290"/>
      <c r="B242" s="219">
        <v>3</v>
      </c>
      <c r="C242" s="131">
        <v>11</v>
      </c>
      <c r="D242" s="151" t="str">
        <f>IF(přihlášky!$F$57="X",přihlášky!$E$57,přihlášky!$H$57)</f>
        <v>Dvořák Jan</v>
      </c>
      <c r="E242" s="101" t="str">
        <f>přihlášky!C10</f>
        <v>ÚO Český Krumlov</v>
      </c>
      <c r="F242" s="189"/>
    </row>
    <row r="243" spans="1:6" ht="16.5" thickBot="1" x14ac:dyDescent="0.3">
      <c r="A243" s="291"/>
      <c r="B243" s="70">
        <v>1</v>
      </c>
      <c r="C243" s="21">
        <v>12</v>
      </c>
      <c r="D243" s="152" t="str">
        <f>IF(přihlášky!$F$70="X",přihlášky!$E$70,přihlášky!$H$70)</f>
        <v>Šustr Jiří</v>
      </c>
      <c r="E243" s="102" t="str">
        <f>přihlášky!C11</f>
        <v>ÚO Prachatice</v>
      </c>
      <c r="F243" s="189"/>
    </row>
    <row r="244" spans="1:6" x14ac:dyDescent="0.25">
      <c r="A244" s="300">
        <v>5</v>
      </c>
      <c r="B244" s="69">
        <v>2</v>
      </c>
      <c r="C244" s="131">
        <v>13</v>
      </c>
      <c r="D244" s="151" t="str">
        <f>IF(přihlášky!$F$83="X",přihlášky!$E$83,přihlášky!$H$83)</f>
        <v>Muchl Vladimír</v>
      </c>
      <c r="E244" s="101" t="str">
        <f>přihlášky!C12</f>
        <v>ÚO Strakonice</v>
      </c>
      <c r="F244" s="189"/>
    </row>
    <row r="245" spans="1:6" ht="16.5" thickBot="1" x14ac:dyDescent="0.3">
      <c r="A245" s="290"/>
      <c r="B245" s="219">
        <v>3</v>
      </c>
      <c r="C245" s="21">
        <v>14</v>
      </c>
      <c r="D245" s="152" t="str">
        <f>IF(přihlášky!$F$96="X",přihlášky!$E$96,přihlášky!$H$96)</f>
        <v>Řezáč Milan</v>
      </c>
      <c r="E245" s="102" t="str">
        <f>přihlášky!C13</f>
        <v>ÚO Tábor</v>
      </c>
      <c r="F245" s="189"/>
    </row>
    <row r="246" spans="1:6" ht="16.5" thickBot="1" x14ac:dyDescent="0.3">
      <c r="A246" s="291"/>
      <c r="B246" s="70">
        <v>1</v>
      </c>
      <c r="C246" s="131">
        <v>15</v>
      </c>
      <c r="D246" s="151" t="str">
        <f>IF(přihlášky!$F$19="X",přihlášky!$E$19,přihlášky!$H$19)</f>
        <v>Čada Milan</v>
      </c>
      <c r="E246" s="101" t="str">
        <f>přihlášky!C7</f>
        <v>ÚO České Budějovice</v>
      </c>
      <c r="F246" s="189"/>
    </row>
    <row r="247" spans="1:6" ht="16.5" thickBot="1" x14ac:dyDescent="0.3">
      <c r="A247" s="289">
        <v>6</v>
      </c>
      <c r="B247" s="69">
        <v>2</v>
      </c>
      <c r="C247" s="21">
        <v>16</v>
      </c>
      <c r="D247" s="152" t="str">
        <f>IF(přihlášky!$F$32="X",přihlášky!$E$32,přihlášky!$H$32)</f>
        <v>Švehla Radim</v>
      </c>
      <c r="E247" s="102" t="str">
        <f>přihlášky!C8</f>
        <v>ÚO Jindřichův Hradec</v>
      </c>
      <c r="F247" s="189"/>
    </row>
    <row r="248" spans="1:6" x14ac:dyDescent="0.25">
      <c r="A248" s="290"/>
      <c r="B248" s="219">
        <v>3</v>
      </c>
      <c r="C248" s="131">
        <v>17</v>
      </c>
      <c r="D248" s="151" t="str">
        <f>IF(přihlášky!$F$45="X",přihlášky!$E$45,přihlášky!$H$45)</f>
        <v>Smrt Stanislav</v>
      </c>
      <c r="E248" s="101" t="str">
        <f>přihlášky!C9</f>
        <v>ÚO Písek</v>
      </c>
      <c r="F248" s="189"/>
    </row>
    <row r="249" spans="1:6" ht="16.5" thickBot="1" x14ac:dyDescent="0.3">
      <c r="A249" s="291"/>
      <c r="B249" s="70">
        <v>1</v>
      </c>
      <c r="C249" s="21">
        <v>18</v>
      </c>
      <c r="D249" s="152" t="str">
        <f>IF(přihlášky!$F$58="X",přihlášky!$E$58,přihlášky!$H$58)</f>
        <v>Ottenschläger Václav</v>
      </c>
      <c r="E249" s="102" t="str">
        <f>přihlášky!C10</f>
        <v>ÚO Český Krumlov</v>
      </c>
      <c r="F249" s="189"/>
    </row>
    <row r="250" spans="1:6" x14ac:dyDescent="0.25">
      <c r="A250" s="305">
        <v>7</v>
      </c>
      <c r="B250" s="69">
        <v>2</v>
      </c>
      <c r="C250" s="131">
        <v>19</v>
      </c>
      <c r="D250" s="151" t="str">
        <f>IF(přihlášky!$F$71="X",přihlášky!$E$71,přihlášky!$H$71)</f>
        <v>Lenc Eduard</v>
      </c>
      <c r="E250" s="101" t="str">
        <f>přihlášky!C11</f>
        <v>ÚO Prachatice</v>
      </c>
      <c r="F250" s="189"/>
    </row>
    <row r="251" spans="1:6" ht="16.5" thickBot="1" x14ac:dyDescent="0.3">
      <c r="A251" s="303"/>
      <c r="B251" s="219">
        <v>3</v>
      </c>
      <c r="C251" s="21">
        <v>20</v>
      </c>
      <c r="D251" s="152" t="str">
        <f>IF(přihlášky!$F$84="X",přihlášky!$E$84,přihlášky!$H$84)</f>
        <v>Louda Petr</v>
      </c>
      <c r="E251" s="102" t="str">
        <f>přihlášky!C12</f>
        <v>ÚO Strakonice</v>
      </c>
      <c r="F251" s="189"/>
    </row>
    <row r="252" spans="1:6" ht="16.5" thickBot="1" x14ac:dyDescent="0.3">
      <c r="A252" s="304"/>
      <c r="B252" s="70">
        <v>1</v>
      </c>
      <c r="C252" s="131">
        <v>21</v>
      </c>
      <c r="D252" s="151" t="str">
        <f>IF(přihlášky!$F$97="X",přihlášky!$E$97,přihlášky!$H$97)</f>
        <v>Svatoň Petr</v>
      </c>
      <c r="E252" s="101" t="str">
        <f>přihlášky!C13</f>
        <v>ÚO Tábor</v>
      </c>
      <c r="F252" s="189"/>
    </row>
    <row r="253" spans="1:6" ht="16.5" thickBot="1" x14ac:dyDescent="0.3">
      <c r="A253" s="302">
        <v>8</v>
      </c>
      <c r="B253" s="69">
        <v>2</v>
      </c>
      <c r="C253" s="21">
        <v>22</v>
      </c>
      <c r="D253" s="152" t="str">
        <f>IF(přihlášky!$F$20="X",přihlášky!$E$20,přihlášky!$H$20)</f>
        <v>Měřička Michal</v>
      </c>
      <c r="E253" s="102" t="str">
        <f>přihlášky!C7</f>
        <v>ÚO České Budějovice</v>
      </c>
      <c r="F253" s="189"/>
    </row>
    <row r="254" spans="1:6" x14ac:dyDescent="0.25">
      <c r="A254" s="303"/>
      <c r="B254" s="219">
        <v>3</v>
      </c>
      <c r="C254" s="131">
        <v>23</v>
      </c>
      <c r="D254" s="151" t="str">
        <f>IF(přihlášky!$F$33="X",přihlášky!$E$33,přihlášky!$H$33)</f>
        <v>Janů Pavel</v>
      </c>
      <c r="E254" s="101" t="str">
        <f>přihlášky!C8</f>
        <v>ÚO Jindřichův Hradec</v>
      </c>
      <c r="F254" s="189"/>
    </row>
    <row r="255" spans="1:6" ht="16.5" thickBot="1" x14ac:dyDescent="0.3">
      <c r="A255" s="304"/>
      <c r="B255" s="70">
        <v>1</v>
      </c>
      <c r="C255" s="21">
        <v>24</v>
      </c>
      <c r="D255" s="152" t="str">
        <f>IF(přihlášky!$F$46="X",přihlášky!$E$46,přihlášky!$H$46)</f>
        <v>Kalous Petr</v>
      </c>
      <c r="E255" s="102" t="str">
        <f>přihlášky!C9</f>
        <v>ÚO Písek</v>
      </c>
      <c r="F255" s="189"/>
    </row>
    <row r="256" spans="1:6" x14ac:dyDescent="0.25">
      <c r="A256" s="305">
        <v>9</v>
      </c>
      <c r="B256" s="69">
        <v>2</v>
      </c>
      <c r="C256" s="131">
        <v>25</v>
      </c>
      <c r="D256" s="151" t="str">
        <f>IF(přihlášky!$F$59="X",přihlášky!$E$59,přihlášky!$H$59)</f>
        <v>Hüttner Milan</v>
      </c>
      <c r="E256" s="101" t="str">
        <f>přihlášky!C10</f>
        <v>ÚO Český Krumlov</v>
      </c>
      <c r="F256" s="189"/>
    </row>
    <row r="257" spans="1:6" ht="16.5" thickBot="1" x14ac:dyDescent="0.3">
      <c r="A257" s="303"/>
      <c r="B257" s="219">
        <v>3</v>
      </c>
      <c r="C257" s="21">
        <v>26</v>
      </c>
      <c r="D257" s="152" t="str">
        <f>IF(přihlášky!$F$72="X",přihlášky!$E$72,přihlášky!$H$72)</f>
        <v>Rosa Petr</v>
      </c>
      <c r="E257" s="102" t="str">
        <f>přihlášky!C11</f>
        <v>ÚO Prachatice</v>
      </c>
      <c r="F257" s="189"/>
    </row>
    <row r="258" spans="1:6" ht="16.5" thickBot="1" x14ac:dyDescent="0.3">
      <c r="A258" s="304"/>
      <c r="B258" s="70">
        <v>1</v>
      </c>
      <c r="C258" s="131">
        <v>27</v>
      </c>
      <c r="D258" s="151" t="str">
        <f>IF(přihlášky!$F$85="X",přihlášky!$E$85,přihlášky!$H$85)</f>
        <v>Pěnča Ivan</v>
      </c>
      <c r="E258" s="101" t="str">
        <f>přihlášky!C12</f>
        <v>ÚO Strakonice</v>
      </c>
      <c r="F258" s="189"/>
    </row>
    <row r="259" spans="1:6" ht="16.5" thickBot="1" x14ac:dyDescent="0.3">
      <c r="A259" s="302">
        <v>10</v>
      </c>
      <c r="B259" s="69">
        <v>2</v>
      </c>
      <c r="C259" s="21">
        <v>28</v>
      </c>
      <c r="D259" s="152" t="str">
        <f>IF(přihlášky!$F$98="X",přihlášky!$E$98,přihlášky!$H$98)</f>
        <v>Brožek Josef</v>
      </c>
      <c r="E259" s="102" t="str">
        <f>přihlášky!C13</f>
        <v>ÚO Tábor</v>
      </c>
      <c r="F259" s="189"/>
    </row>
    <row r="260" spans="1:6" x14ac:dyDescent="0.25">
      <c r="A260" s="303"/>
      <c r="B260" s="219">
        <v>3</v>
      </c>
      <c r="C260" s="131">
        <v>29</v>
      </c>
      <c r="D260" s="151" t="str">
        <f>IF(přihlášky!$F$21="X",přihlášky!$E$21,přihlášky!$H$21)</f>
        <v>Ježek Jan</v>
      </c>
      <c r="E260" s="101" t="str">
        <f>přihlášky!C7</f>
        <v>ÚO České Budějovice</v>
      </c>
      <c r="F260" s="189"/>
    </row>
    <row r="261" spans="1:6" ht="16.5" thickBot="1" x14ac:dyDescent="0.3">
      <c r="A261" s="304"/>
      <c r="B261" s="70">
        <v>1</v>
      </c>
      <c r="C261" s="21">
        <v>30</v>
      </c>
      <c r="D261" s="152" t="str">
        <f>IF(přihlášky!$F$34="X",přihlášky!$E$34,přihlášky!$H$34)</f>
        <v>Šenkýř Marek</v>
      </c>
      <c r="E261" s="102" t="str">
        <f>přihlášky!C8</f>
        <v>ÚO Jindřichův Hradec</v>
      </c>
      <c r="F261" s="189"/>
    </row>
    <row r="262" spans="1:6" x14ac:dyDescent="0.25">
      <c r="A262" s="305">
        <v>11</v>
      </c>
      <c r="B262" s="69">
        <v>2</v>
      </c>
      <c r="C262" s="131">
        <v>31</v>
      </c>
      <c r="D262" s="151" t="str">
        <f>IF(přihlášky!$F$47="X",přihlášky!$E$47,přihlášky!$H$47)</f>
        <v>Kašpar Michal</v>
      </c>
      <c r="E262" s="101" t="str">
        <f>přihlášky!C9</f>
        <v>ÚO Písek</v>
      </c>
      <c r="F262" s="189"/>
    </row>
    <row r="263" spans="1:6" ht="16.5" thickBot="1" x14ac:dyDescent="0.3">
      <c r="A263" s="303"/>
      <c r="B263" s="219">
        <v>3</v>
      </c>
      <c r="C263" s="21">
        <v>32</v>
      </c>
      <c r="D263" s="152" t="str">
        <f>IF(přihlášky!$F$60="X",přihlášky!$E$60,přihlášky!$H$60)</f>
        <v>Klein Adolf</v>
      </c>
      <c r="E263" s="102" t="str">
        <f>přihlášky!C10</f>
        <v>ÚO Český Krumlov</v>
      </c>
      <c r="F263" s="189"/>
    </row>
    <row r="264" spans="1:6" ht="16.5" thickBot="1" x14ac:dyDescent="0.3">
      <c r="A264" s="304"/>
      <c r="B264" s="70">
        <v>1</v>
      </c>
      <c r="C264" s="131">
        <v>33</v>
      </c>
      <c r="D264" s="151" t="str">
        <f>IF(přihlášky!$F$73="X",přihlášky!$E$73,přihlášky!$H$73)</f>
        <v>Jiráň Marek</v>
      </c>
      <c r="E264" s="101" t="str">
        <f>přihlášky!C11</f>
        <v>ÚO Prachatice</v>
      </c>
      <c r="F264" s="189"/>
    </row>
    <row r="265" spans="1:6" ht="16.5" thickBot="1" x14ac:dyDescent="0.3">
      <c r="A265" s="302">
        <v>12</v>
      </c>
      <c r="B265" s="69">
        <v>2</v>
      </c>
      <c r="C265" s="21">
        <v>34</v>
      </c>
      <c r="D265" s="152" t="str">
        <f>IF(přihlášky!$F$86="X",přihlášky!$E$86,přihlášky!$H$86)</f>
        <v>Kreuz Jakub</v>
      </c>
      <c r="E265" s="102" t="str">
        <f>přihlášky!C12</f>
        <v>ÚO Strakonice</v>
      </c>
      <c r="F265" s="189"/>
    </row>
    <row r="266" spans="1:6" x14ac:dyDescent="0.25">
      <c r="A266" s="303"/>
      <c r="B266" s="219">
        <v>3</v>
      </c>
      <c r="C266" s="131">
        <v>35</v>
      </c>
      <c r="D266" s="151" t="str">
        <f>IF(přihlášky!$F$99="X",přihlášky!$E$99,přihlášky!$H$99)</f>
        <v>Dvořák Václav</v>
      </c>
      <c r="E266" s="101" t="str">
        <f>přihlášky!C13</f>
        <v>ÚO Tábor</v>
      </c>
      <c r="F266" s="189"/>
    </row>
    <row r="267" spans="1:6" ht="16.5" thickBot="1" x14ac:dyDescent="0.3">
      <c r="A267" s="304"/>
      <c r="B267" s="70">
        <v>1</v>
      </c>
      <c r="C267" s="21">
        <v>36</v>
      </c>
      <c r="D267" s="152" t="str">
        <f>IF(přihlášky!$F$22="X",přihlášky!$E$22,přihlášky!$H$22)</f>
        <v>Hájek David</v>
      </c>
      <c r="E267" s="102" t="str">
        <f>přihlášky!C7</f>
        <v>ÚO České Budějovice</v>
      </c>
      <c r="F267" s="190"/>
    </row>
    <row r="268" spans="1:6" x14ac:dyDescent="0.2">
      <c r="A268" s="321" t="s">
        <v>18</v>
      </c>
      <c r="B268" s="307"/>
      <c r="C268" s="307"/>
      <c r="D268" s="307"/>
      <c r="E268" s="322"/>
      <c r="F268" s="160"/>
    </row>
    <row r="269" spans="1:6" ht="16.5" thickBot="1" x14ac:dyDescent="0.25">
      <c r="A269" s="310"/>
      <c r="B269" s="311"/>
      <c r="C269" s="311"/>
      <c r="D269" s="311"/>
      <c r="E269" s="312"/>
      <c r="F269" s="160"/>
    </row>
    <row r="270" spans="1:6" ht="32.25" thickBot="1" x14ac:dyDescent="0.25">
      <c r="A270" s="106" t="s">
        <v>14</v>
      </c>
      <c r="B270" s="204" t="s">
        <v>13</v>
      </c>
      <c r="C270" s="109" t="s">
        <v>10</v>
      </c>
      <c r="D270" s="109" t="s">
        <v>0</v>
      </c>
      <c r="E270" s="149" t="s">
        <v>2</v>
      </c>
      <c r="F270" s="109" t="s">
        <v>64</v>
      </c>
    </row>
    <row r="271" spans="1:6" x14ac:dyDescent="0.25">
      <c r="A271" s="289">
        <v>13</v>
      </c>
      <c r="B271" s="69">
        <v>2</v>
      </c>
      <c r="C271" s="131">
        <v>37</v>
      </c>
      <c r="D271" s="151" t="str">
        <f>IF(přihlášky!$F$35="X",přihlášky!$E$35,přihlášky!$H$35)</f>
        <v>Nestartuje</v>
      </c>
      <c r="E271" s="101" t="str">
        <f>přihlášky!C8</f>
        <v>ÚO Jindřichův Hradec</v>
      </c>
      <c r="F271" s="188"/>
    </row>
    <row r="272" spans="1:6" ht="16.5" thickBot="1" x14ac:dyDescent="0.3">
      <c r="A272" s="290"/>
      <c r="B272" s="219">
        <v>3</v>
      </c>
      <c r="C272" s="21">
        <v>38</v>
      </c>
      <c r="D272" s="68" t="str">
        <f>IF(přihlášky!$F$48="X",přihlášky!$E$48,přihlášky!$H$48)</f>
        <v>Novoný Tomáš</v>
      </c>
      <c r="E272" s="102" t="str">
        <f>přihlášky!C9</f>
        <v>ÚO Písek</v>
      </c>
      <c r="F272" s="189"/>
    </row>
    <row r="273" spans="1:6" ht="16.5" thickBot="1" x14ac:dyDescent="0.3">
      <c r="A273" s="291"/>
      <c r="B273" s="70">
        <v>1</v>
      </c>
      <c r="C273" s="131">
        <v>39</v>
      </c>
      <c r="D273" s="129" t="str">
        <f>IF(přihlášky!$F$61="X",přihlášky!$E$61,přihlášky!$H$61)</f>
        <v>Kaločai Martin</v>
      </c>
      <c r="E273" s="101" t="str">
        <f>přihlášky!C10</f>
        <v>ÚO Český Krumlov</v>
      </c>
      <c r="F273" s="189"/>
    </row>
    <row r="274" spans="1:6" ht="16.5" thickBot="1" x14ac:dyDescent="0.3">
      <c r="A274" s="292">
        <v>14</v>
      </c>
      <c r="B274" s="69">
        <v>2</v>
      </c>
      <c r="C274" s="21">
        <v>40</v>
      </c>
      <c r="D274" s="68" t="str">
        <f>IF(přihlášky!$F$74="X",přihlášky!$E$74,přihlášky!$H$74)</f>
        <v>Kacetl Vít</v>
      </c>
      <c r="E274" s="102" t="str">
        <f>přihlášky!C11</f>
        <v>ÚO Prachatice</v>
      </c>
      <c r="F274" s="189"/>
    </row>
    <row r="275" spans="1:6" x14ac:dyDescent="0.25">
      <c r="A275" s="290"/>
      <c r="B275" s="219">
        <v>3</v>
      </c>
      <c r="C275" s="131">
        <v>41</v>
      </c>
      <c r="D275" s="129" t="str">
        <f>IF(přihlášky!$F$87="X",přihlášky!$E$87,přihlášky!$H$87)</f>
        <v>Suchopár Jiří</v>
      </c>
      <c r="E275" s="101" t="str">
        <f>přihlášky!C12</f>
        <v>ÚO Strakonice</v>
      </c>
      <c r="F275" s="189"/>
    </row>
    <row r="276" spans="1:6" ht="16.5" thickBot="1" x14ac:dyDescent="0.3">
      <c r="A276" s="293"/>
      <c r="B276" s="70">
        <v>1</v>
      </c>
      <c r="C276" s="21">
        <v>42</v>
      </c>
      <c r="D276" s="68" t="str">
        <f>IF(přihlášky!$F$100="X",přihlášky!$E$100,přihlášky!$H$100)</f>
        <v>Novák Tomáš</v>
      </c>
      <c r="E276" s="102" t="str">
        <f>přihlášky!C13</f>
        <v>ÚO Tábor</v>
      </c>
      <c r="F276" s="189"/>
    </row>
    <row r="277" spans="1:6" x14ac:dyDescent="0.25">
      <c r="A277" s="289">
        <v>15</v>
      </c>
      <c r="B277" s="69">
        <v>2</v>
      </c>
      <c r="C277" s="131">
        <v>43</v>
      </c>
      <c r="D277" s="129" t="str">
        <f>IF(přihlášky!$F$23="X",přihlášky!$E$23,přihlášky!$H$23)</f>
        <v>Klimeš Miroslav</v>
      </c>
      <c r="E277" s="101" t="str">
        <f>přihlášky!C7</f>
        <v>ÚO České Budějovice</v>
      </c>
      <c r="F277" s="189"/>
    </row>
    <row r="278" spans="1:6" ht="16.5" thickBot="1" x14ac:dyDescent="0.3">
      <c r="A278" s="290"/>
      <c r="B278" s="219">
        <v>3</v>
      </c>
      <c r="C278" s="21">
        <v>44</v>
      </c>
      <c r="D278" s="68" t="str">
        <f>IF(přihlášky!$F$36="X",přihlášky!$E$36,přihlášky!$H$36)</f>
        <v>Kučera Jan</v>
      </c>
      <c r="E278" s="102" t="str">
        <f>přihlášky!C8</f>
        <v>ÚO Jindřichův Hradec</v>
      </c>
      <c r="F278" s="189"/>
    </row>
    <row r="279" spans="1:6" ht="16.5" thickBot="1" x14ac:dyDescent="0.3">
      <c r="A279" s="291"/>
      <c r="B279" s="70">
        <v>1</v>
      </c>
      <c r="C279" s="131">
        <v>45</v>
      </c>
      <c r="D279" s="129" t="str">
        <f>IF(přihlášky!$F$49="X",přihlášky!$E$49,přihlášky!$H$49)</f>
        <v>Motejzík Martin</v>
      </c>
      <c r="E279" s="101" t="str">
        <f>přihlášky!C9</f>
        <v>ÚO Písek</v>
      </c>
      <c r="F279" s="189"/>
    </row>
    <row r="280" spans="1:6" ht="16.5" thickBot="1" x14ac:dyDescent="0.3">
      <c r="A280" s="292">
        <v>16</v>
      </c>
      <c r="B280" s="69">
        <v>2</v>
      </c>
      <c r="C280" s="21">
        <v>46</v>
      </c>
      <c r="D280" s="68" t="str">
        <f>IF(přihlášky!$F$62="X",přihlášky!$E$62,přihlášky!$H$62)</f>
        <v>Bartuška Jiří</v>
      </c>
      <c r="E280" s="102" t="str">
        <f>přihlášky!C10</f>
        <v>ÚO Český Krumlov</v>
      </c>
      <c r="F280" s="189"/>
    </row>
    <row r="281" spans="1:6" x14ac:dyDescent="0.25">
      <c r="A281" s="290"/>
      <c r="B281" s="219">
        <v>3</v>
      </c>
      <c r="C281" s="131">
        <v>47</v>
      </c>
      <c r="D281" s="129" t="str">
        <f>IF(přihlášky!$F$75="X",přihlášky!$E$75,přihlášky!$H$75)</f>
        <v>Jiráň Aleš</v>
      </c>
      <c r="E281" s="101" t="str">
        <f>přihlášky!C11</f>
        <v>ÚO Prachatice</v>
      </c>
      <c r="F281" s="189"/>
    </row>
    <row r="282" spans="1:6" ht="16.5" thickBot="1" x14ac:dyDescent="0.3">
      <c r="A282" s="293"/>
      <c r="B282" s="70">
        <v>1</v>
      </c>
      <c r="C282" s="21">
        <v>48</v>
      </c>
      <c r="D282" s="68" t="str">
        <f>IF(přihlášky!$F$88="X",přihlášky!$E$88,přihlášky!$H$88)</f>
        <v>Božka Martin</v>
      </c>
      <c r="E282" s="102" t="str">
        <f>přihlášky!C12</f>
        <v>ÚO Strakonice</v>
      </c>
      <c r="F282" s="189"/>
    </row>
    <row r="283" spans="1:6" x14ac:dyDescent="0.25">
      <c r="A283" s="289">
        <v>17</v>
      </c>
      <c r="B283" s="69">
        <v>2</v>
      </c>
      <c r="C283" s="131">
        <v>49</v>
      </c>
      <c r="D283" s="129" t="str">
        <f>IF(přihlášky!$F$101="X",přihlášky!$E$101,přihlášky!$H$101)</f>
        <v>Fišer Ondřej</v>
      </c>
      <c r="E283" s="101" t="str">
        <f>přihlášky!C13</f>
        <v>ÚO Tábor</v>
      </c>
      <c r="F283" s="189"/>
    </row>
    <row r="284" spans="1:6" ht="16.5" thickBot="1" x14ac:dyDescent="0.3">
      <c r="A284" s="290"/>
      <c r="B284" s="219">
        <v>3</v>
      </c>
      <c r="C284" s="21">
        <v>50</v>
      </c>
      <c r="D284" s="68" t="str">
        <f>IF(přihlášky!$F$24="X",přihlášky!$E$24,přihlášky!$H$24)</f>
        <v xml:space="preserve">Malík Jan </v>
      </c>
      <c r="E284" s="102" t="str">
        <f>přihlášky!C7</f>
        <v>ÚO České Budějovice</v>
      </c>
      <c r="F284" s="189"/>
    </row>
    <row r="285" spans="1:6" ht="16.5" thickBot="1" x14ac:dyDescent="0.3">
      <c r="A285" s="291"/>
      <c r="B285" s="70">
        <v>1</v>
      </c>
      <c r="C285" s="131">
        <v>51</v>
      </c>
      <c r="D285" s="129" t="str">
        <f>IF(přihlášky!$F$37="X",přihlášky!$E$37,přihlášky!$H$37)</f>
        <v>Bašta Vojtěch</v>
      </c>
      <c r="E285" s="101" t="str">
        <f>přihlášky!C8</f>
        <v>ÚO Jindřichův Hradec</v>
      </c>
      <c r="F285" s="189"/>
    </row>
    <row r="286" spans="1:6" ht="16.5" thickBot="1" x14ac:dyDescent="0.3">
      <c r="A286" s="292">
        <v>18</v>
      </c>
      <c r="B286" s="69">
        <v>2</v>
      </c>
      <c r="C286" s="21">
        <v>52</v>
      </c>
      <c r="D286" s="130" t="str">
        <f>IF(přihlášky!$F$50="X",přihlášky!$E$50,přihlášky!$H$50)</f>
        <v>Brož Lukáš</v>
      </c>
      <c r="E286" s="102" t="str">
        <f>přihlášky!C9</f>
        <v>ÚO Písek</v>
      </c>
      <c r="F286" s="189"/>
    </row>
    <row r="287" spans="1:6" x14ac:dyDescent="0.25">
      <c r="A287" s="290"/>
      <c r="B287" s="219">
        <v>3</v>
      </c>
      <c r="C287" s="131">
        <v>53</v>
      </c>
      <c r="D287" s="129" t="str">
        <f>IF(přihlášky!$F$63="X",přihlášky!$E$63,přihlášky!$H$63)</f>
        <v>Kačer Zdeněk</v>
      </c>
      <c r="E287" s="101" t="str">
        <f>přihlášky!C10</f>
        <v>ÚO Český Krumlov</v>
      </c>
      <c r="F287" s="189"/>
    </row>
    <row r="288" spans="1:6" ht="16.5" thickBot="1" x14ac:dyDescent="0.3">
      <c r="A288" s="293"/>
      <c r="B288" s="70">
        <v>1</v>
      </c>
      <c r="C288" s="21">
        <v>54</v>
      </c>
      <c r="D288" s="68" t="str">
        <f>IF(přihlášky!$F$76="X",přihlášky!$E$76,přihlášky!$H$76)</f>
        <v>Kouba Jiří</v>
      </c>
      <c r="E288" s="102" t="str">
        <f>přihlášky!C11</f>
        <v>ÚO Prachatice</v>
      </c>
      <c r="F288" s="189"/>
    </row>
    <row r="289" spans="1:6" x14ac:dyDescent="0.25">
      <c r="A289" s="289">
        <v>19</v>
      </c>
      <c r="B289" s="69">
        <v>2</v>
      </c>
      <c r="C289" s="131">
        <v>55</v>
      </c>
      <c r="D289" s="129" t="str">
        <f>IF(přihlášky!$F$89="X",přihlášky!$E$89,přihlášky!$H$89)</f>
        <v>Černovský Michal</v>
      </c>
      <c r="E289" s="101" t="str">
        <f>přihlášky!C12</f>
        <v>ÚO Strakonice</v>
      </c>
      <c r="F289" s="189"/>
    </row>
    <row r="290" spans="1:6" ht="16.5" thickBot="1" x14ac:dyDescent="0.3">
      <c r="A290" s="290"/>
      <c r="B290" s="219">
        <v>3</v>
      </c>
      <c r="C290" s="21">
        <v>56</v>
      </c>
      <c r="D290" s="68" t="str">
        <f>IF(přihlášky!$F$102="X",přihlášky!$E$102,přihlášky!$H$102)</f>
        <v>Mareš Jiří</v>
      </c>
      <c r="E290" s="102" t="str">
        <f>přihlášky!C13</f>
        <v>ÚO Tábor</v>
      </c>
      <c r="F290" s="189"/>
    </row>
    <row r="291" spans="1:6" ht="16.5" thickBot="1" x14ac:dyDescent="0.3">
      <c r="A291" s="291"/>
      <c r="B291" s="70">
        <v>1</v>
      </c>
      <c r="C291" s="131">
        <v>57</v>
      </c>
      <c r="D291" s="129" t="str">
        <f>IF(přihlášky!$F$25="X",přihlášky!$E$25,přihlášky!$H$25)</f>
        <v>Nestartuje</v>
      </c>
      <c r="E291" s="101" t="str">
        <f>přihlášky!C7</f>
        <v>ÚO České Budějovice</v>
      </c>
      <c r="F291" s="189"/>
    </row>
    <row r="292" spans="1:6" ht="16.5" thickBot="1" x14ac:dyDescent="0.3">
      <c r="A292" s="292">
        <v>20</v>
      </c>
      <c r="B292" s="69">
        <v>2</v>
      </c>
      <c r="C292" s="21">
        <v>58</v>
      </c>
      <c r="D292" s="68" t="str">
        <f>IF(přihlášky!$F$38="X",přihlášky!$E$38,přihlášky!$H$38)</f>
        <v>Čuta Miroslav</v>
      </c>
      <c r="E292" s="102" t="str">
        <f>přihlášky!C8</f>
        <v>ÚO Jindřichův Hradec</v>
      </c>
      <c r="F292" s="189"/>
    </row>
    <row r="293" spans="1:6" x14ac:dyDescent="0.2">
      <c r="A293" s="290"/>
      <c r="B293" s="219">
        <v>3</v>
      </c>
      <c r="C293" s="69">
        <v>59</v>
      </c>
      <c r="D293" s="129" t="str">
        <f>IF(přihlášky!$F$51="X",přihlášky!$E$51,přihlášky!$H$51)</f>
        <v>Kroupa Miroslav</v>
      </c>
      <c r="E293" s="101" t="str">
        <f>přihlášky!C9</f>
        <v>ÚO Písek</v>
      </c>
      <c r="F293" s="208"/>
    </row>
    <row r="294" spans="1:6" ht="16.5" thickBot="1" x14ac:dyDescent="0.25">
      <c r="A294" s="293"/>
      <c r="B294" s="70">
        <v>1</v>
      </c>
      <c r="C294" s="70">
        <v>60</v>
      </c>
      <c r="D294" s="68" t="str">
        <f>IF(přihlášky!$F$64="X",přihlášky!$E$64,přihlášky!$H$64)</f>
        <v>Šebest Dušan</v>
      </c>
      <c r="E294" s="102" t="str">
        <f>přihlášky!C10</f>
        <v>ÚO Český Krumlov</v>
      </c>
      <c r="F294" s="208"/>
    </row>
    <row r="295" spans="1:6" x14ac:dyDescent="0.25">
      <c r="A295" s="289">
        <v>21</v>
      </c>
      <c r="B295" s="69">
        <v>2</v>
      </c>
      <c r="C295" s="69">
        <v>61</v>
      </c>
      <c r="D295" s="153" t="str">
        <f>IF(přihlášky!$F$77="X",přihlášky!$E$77,přihlášky!$H$77)</f>
        <v>Nestartuje</v>
      </c>
      <c r="E295" s="101" t="str">
        <f>přihlášky!C11</f>
        <v>ÚO Prachatice</v>
      </c>
      <c r="F295" s="208"/>
    </row>
    <row r="296" spans="1:6" ht="16.5" thickBot="1" x14ac:dyDescent="0.25">
      <c r="A296" s="290"/>
      <c r="B296" s="219">
        <v>3</v>
      </c>
      <c r="C296" s="70">
        <v>62</v>
      </c>
      <c r="D296" s="68" t="str">
        <f>IF(přihlášky!$F$90="X",přihlášky!$E$90,přihlášky!$H$90)</f>
        <v>Nestartuje</v>
      </c>
      <c r="E296" s="102" t="str">
        <f>přihlášky!C12</f>
        <v>ÚO Strakonice</v>
      </c>
      <c r="F296" s="208"/>
    </row>
    <row r="297" spans="1:6" ht="16.5" thickBot="1" x14ac:dyDescent="0.25">
      <c r="A297" s="291"/>
      <c r="B297" s="70">
        <v>1</v>
      </c>
      <c r="C297" s="69">
        <v>63</v>
      </c>
      <c r="D297" s="129" t="str">
        <f>IF(přihlášky!$F$103="X",přihlášky!$E$103,přihlášky!$H$103)</f>
        <v>Nestartuje</v>
      </c>
      <c r="E297" s="101" t="str">
        <f>přihlášky!C13</f>
        <v>ÚO Tábor</v>
      </c>
      <c r="F297" s="189"/>
    </row>
    <row r="298" spans="1:6" ht="16.5" thickBot="1" x14ac:dyDescent="0.3">
      <c r="A298" s="292">
        <v>22</v>
      </c>
      <c r="B298" s="69">
        <v>2</v>
      </c>
      <c r="C298" s="21">
        <v>64</v>
      </c>
      <c r="D298" s="68" t="str">
        <f>IF(přihlášky!$F$26="X",přihlášky!$E$26,přihlášky!$H$26)</f>
        <v>Nestartuje</v>
      </c>
      <c r="E298" s="102" t="str">
        <f>přihlášky!C7</f>
        <v>ÚO České Budějovice</v>
      </c>
      <c r="F298" s="189"/>
    </row>
    <row r="299" spans="1:6" x14ac:dyDescent="0.25">
      <c r="A299" s="290"/>
      <c r="B299" s="219">
        <v>3</v>
      </c>
      <c r="C299" s="131">
        <v>65</v>
      </c>
      <c r="D299" s="129" t="str">
        <f>IF(přihlášky!$F$39="X",přihlášky!$E$39,přihlášky!$H$39)</f>
        <v>Nestartuje</v>
      </c>
      <c r="E299" s="101" t="str">
        <f>přihlášky!C8</f>
        <v>ÚO Jindřichův Hradec</v>
      </c>
      <c r="F299" s="189"/>
    </row>
    <row r="300" spans="1:6" ht="16.5" thickBot="1" x14ac:dyDescent="0.3">
      <c r="A300" s="293"/>
      <c r="B300" s="70">
        <v>1</v>
      </c>
      <c r="C300" s="21">
        <v>66</v>
      </c>
      <c r="D300" s="68" t="str">
        <f>IF(přihlášky!$F$52="X",přihlášky!$E$52,přihlášky!$H$52)</f>
        <v>Nestartuje</v>
      </c>
      <c r="E300" s="102" t="str">
        <f>přihlášky!C9</f>
        <v>ÚO Písek</v>
      </c>
      <c r="F300" s="189"/>
    </row>
    <row r="301" spans="1:6" x14ac:dyDescent="0.25">
      <c r="A301" s="289">
        <v>23</v>
      </c>
      <c r="B301" s="69">
        <v>2</v>
      </c>
      <c r="C301" s="131">
        <v>67</v>
      </c>
      <c r="D301" s="129" t="str">
        <f>IF(přihlášky!$F$65="X",přihlášky!$E$65,přihlášky!$H$65)</f>
        <v>Liebl Václav</v>
      </c>
      <c r="E301" s="101" t="str">
        <f>přihlášky!C10</f>
        <v>ÚO Český Krumlov</v>
      </c>
      <c r="F301" s="189"/>
    </row>
    <row r="302" spans="1:6" ht="16.5" thickBot="1" x14ac:dyDescent="0.3">
      <c r="A302" s="290"/>
      <c r="B302" s="219">
        <v>3</v>
      </c>
      <c r="C302" s="21">
        <v>68</v>
      </c>
      <c r="D302" s="68" t="str">
        <f>IF(přihlášky!$F$78="X",přihlášky!$E$78,přihlášky!$H$78)</f>
        <v>Nestartuje</v>
      </c>
      <c r="E302" s="102" t="str">
        <f>přihlášky!C11</f>
        <v>ÚO Prachatice</v>
      </c>
      <c r="F302" s="189"/>
    </row>
    <row r="303" spans="1:6" ht="16.5" thickBot="1" x14ac:dyDescent="0.3">
      <c r="A303" s="291"/>
      <c r="B303" s="70">
        <v>1</v>
      </c>
      <c r="C303" s="131">
        <v>69</v>
      </c>
      <c r="D303" s="129" t="str">
        <f>IF(přihlášky!$F$91="X",přihlášky!$E$91,přihlášky!$H$91)</f>
        <v>Nestartuje</v>
      </c>
      <c r="E303" s="101" t="str">
        <f>přihlášky!C12</f>
        <v>ÚO Strakonice</v>
      </c>
      <c r="F303" s="189"/>
    </row>
    <row r="304" spans="1:6" ht="16.5" thickBot="1" x14ac:dyDescent="0.3">
      <c r="A304" s="223">
        <v>24</v>
      </c>
      <c r="B304" s="224">
        <v>2</v>
      </c>
      <c r="C304" s="21">
        <v>70</v>
      </c>
      <c r="D304" s="68" t="str">
        <f>IF(přihlášky!$F$104="X",přihlášky!$E$104,přihlášky!$H$104)</f>
        <v>Nestartuje</v>
      </c>
      <c r="E304" s="102" t="str">
        <f>přihlášky!C13</f>
        <v>ÚO Tábor</v>
      </c>
      <c r="F304" s="190"/>
    </row>
    <row r="305" spans="2:2" x14ac:dyDescent="0.25">
      <c r="B305" s="22"/>
    </row>
    <row r="306" spans="2:2" x14ac:dyDescent="0.25">
      <c r="B306" s="22"/>
    </row>
    <row r="307" spans="2:2" x14ac:dyDescent="0.25">
      <c r="B307" s="22"/>
    </row>
  </sheetData>
  <mergeCells count="144">
    <mergeCell ref="A1:E2"/>
    <mergeCell ref="G1:K2"/>
    <mergeCell ref="A4:A5"/>
    <mergeCell ref="G4:G5"/>
    <mergeCell ref="A6:A7"/>
    <mergeCell ref="G6:G7"/>
    <mergeCell ref="A16:A17"/>
    <mergeCell ref="G16:G17"/>
    <mergeCell ref="A18:A19"/>
    <mergeCell ref="G18:G19"/>
    <mergeCell ref="A20:A21"/>
    <mergeCell ref="G20:G21"/>
    <mergeCell ref="A8:A9"/>
    <mergeCell ref="G8:G9"/>
    <mergeCell ref="A10:A11"/>
    <mergeCell ref="G10:G11"/>
    <mergeCell ref="A12:A13"/>
    <mergeCell ref="G13:K14"/>
    <mergeCell ref="A14:A15"/>
    <mergeCell ref="A32:A33"/>
    <mergeCell ref="A34:A35"/>
    <mergeCell ref="A36:A37"/>
    <mergeCell ref="A38:A39"/>
    <mergeCell ref="A40:E41"/>
    <mergeCell ref="G40:K41"/>
    <mergeCell ref="A22:A23"/>
    <mergeCell ref="G22:G23"/>
    <mergeCell ref="A24:A25"/>
    <mergeCell ref="A26:A27"/>
    <mergeCell ref="A28:A29"/>
    <mergeCell ref="A30:A31"/>
    <mergeCell ref="A49:A50"/>
    <mergeCell ref="G49:G50"/>
    <mergeCell ref="A51:A52"/>
    <mergeCell ref="G52:K53"/>
    <mergeCell ref="A53:A54"/>
    <mergeCell ref="A55:A56"/>
    <mergeCell ref="G55:G56"/>
    <mergeCell ref="A43:A44"/>
    <mergeCell ref="G43:G44"/>
    <mergeCell ref="A45:A46"/>
    <mergeCell ref="G45:G46"/>
    <mergeCell ref="A47:A48"/>
    <mergeCell ref="G47:G48"/>
    <mergeCell ref="A63:A64"/>
    <mergeCell ref="A65:A66"/>
    <mergeCell ref="A67:A68"/>
    <mergeCell ref="A69:A70"/>
    <mergeCell ref="A71:A72"/>
    <mergeCell ref="A73:A74"/>
    <mergeCell ref="A57:A58"/>
    <mergeCell ref="G57:G58"/>
    <mergeCell ref="A59:A60"/>
    <mergeCell ref="G59:G60"/>
    <mergeCell ref="A61:A62"/>
    <mergeCell ref="G61:G62"/>
    <mergeCell ref="A88:A89"/>
    <mergeCell ref="A90:A91"/>
    <mergeCell ref="A92:A93"/>
    <mergeCell ref="A94:A95"/>
    <mergeCell ref="A96:A97"/>
    <mergeCell ref="A98:A99"/>
    <mergeCell ref="A75:A76"/>
    <mergeCell ref="A77:E78"/>
    <mergeCell ref="A80:A81"/>
    <mergeCell ref="A82:A83"/>
    <mergeCell ref="A84:A85"/>
    <mergeCell ref="A86:A87"/>
    <mergeCell ref="A112:A113"/>
    <mergeCell ref="A114:A115"/>
    <mergeCell ref="A116:E117"/>
    <mergeCell ref="A119:A120"/>
    <mergeCell ref="A121:A122"/>
    <mergeCell ref="A123:A124"/>
    <mergeCell ref="A100:A101"/>
    <mergeCell ref="A102:A103"/>
    <mergeCell ref="A104:A105"/>
    <mergeCell ref="A106:A107"/>
    <mergeCell ref="A108:A109"/>
    <mergeCell ref="A110:A111"/>
    <mergeCell ref="A137:A138"/>
    <mergeCell ref="A139:A140"/>
    <mergeCell ref="A141:A142"/>
    <mergeCell ref="A143:A144"/>
    <mergeCell ref="A145:A146"/>
    <mergeCell ref="A147:A148"/>
    <mergeCell ref="A156:A158"/>
    <mergeCell ref="A159:A161"/>
    <mergeCell ref="A125:A126"/>
    <mergeCell ref="A127:A128"/>
    <mergeCell ref="A129:A130"/>
    <mergeCell ref="A131:A132"/>
    <mergeCell ref="A133:A134"/>
    <mergeCell ref="A135:A136"/>
    <mergeCell ref="A162:A164"/>
    <mergeCell ref="A165:A167"/>
    <mergeCell ref="A168:A170"/>
    <mergeCell ref="A171:A173"/>
    <mergeCell ref="A174:A176"/>
    <mergeCell ref="A177:A179"/>
    <mergeCell ref="A180:A182"/>
    <mergeCell ref="A183:A185"/>
    <mergeCell ref="A149:A150"/>
    <mergeCell ref="A151:A152"/>
    <mergeCell ref="A153:E154"/>
    <mergeCell ref="A210:A212"/>
    <mergeCell ref="A213:A215"/>
    <mergeCell ref="A216:A218"/>
    <mergeCell ref="A219:A221"/>
    <mergeCell ref="A222:A224"/>
    <mergeCell ref="A225:A227"/>
    <mergeCell ref="A232:A234"/>
    <mergeCell ref="A192:E193"/>
    <mergeCell ref="A186:A188"/>
    <mergeCell ref="A189:A191"/>
    <mergeCell ref="A195:A197"/>
    <mergeCell ref="A198:A200"/>
    <mergeCell ref="A201:A203"/>
    <mergeCell ref="A204:A206"/>
    <mergeCell ref="A207:A209"/>
    <mergeCell ref="A235:A237"/>
    <mergeCell ref="A238:A240"/>
    <mergeCell ref="A241:A243"/>
    <mergeCell ref="A244:A246"/>
    <mergeCell ref="A247:A249"/>
    <mergeCell ref="A250:A252"/>
    <mergeCell ref="A253:A255"/>
    <mergeCell ref="A256:A258"/>
    <mergeCell ref="A229:E230"/>
    <mergeCell ref="A283:A285"/>
    <mergeCell ref="A286:A288"/>
    <mergeCell ref="A289:A291"/>
    <mergeCell ref="A292:A294"/>
    <mergeCell ref="A295:A297"/>
    <mergeCell ref="A298:A300"/>
    <mergeCell ref="A301:A303"/>
    <mergeCell ref="A268:E269"/>
    <mergeCell ref="A259:A261"/>
    <mergeCell ref="A262:A264"/>
    <mergeCell ref="A265:A267"/>
    <mergeCell ref="A271:A273"/>
    <mergeCell ref="A274:A276"/>
    <mergeCell ref="A277:A279"/>
    <mergeCell ref="A280:A282"/>
  </mergeCells>
  <printOptions horizontalCentered="1" verticalCentered="1"/>
  <pageMargins left="0.23622047244094491" right="0.23622047244094491" top="0.74803149606299213" bottom="0.74803149606299213" header="0.31496062992125984" footer="0.31496062992125984"/>
  <pageSetup paperSize="9" scale="104" orientation="portrait" r:id="rId1"/>
  <rowBreaks count="7" manualBreakCount="7">
    <brk id="39" max="16383" man="1"/>
    <brk id="76" max="16383" man="1"/>
    <brk id="115" max="16383" man="1"/>
    <brk id="152" max="16383" man="1"/>
    <brk id="191" max="16383" man="1"/>
    <brk id="228" max="16383" man="1"/>
    <brk id="267"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věž</vt:lpstr>
      <vt:lpstr>100m</vt:lpstr>
      <vt:lpstr>dvojboj</vt:lpstr>
      <vt:lpstr>štafeta</vt:lpstr>
      <vt:lpstr>útok</vt:lpstr>
      <vt:lpstr>družstva</vt:lpstr>
      <vt:lpstr>přihlášky</vt:lpstr>
      <vt:lpstr>Startovky</vt:lpstr>
      <vt:lpstr>Ruční měření</vt:lpstr>
      <vt:lpstr>'100m'!Oblast_tisku</vt:lpstr>
      <vt:lpstr>družstva!Oblast_tisku</vt:lpstr>
      <vt:lpstr>dvojboj!Oblast_tisku</vt:lpstr>
      <vt:lpstr>'Ruční měření'!Oblast_tisku</vt:lpstr>
      <vt:lpstr>Startovky!Oblast_tisku</vt:lpstr>
      <vt:lpstr>štafeta!Oblast_tisku</vt:lpstr>
      <vt:lpstr>útok!Oblast_tisku</vt:lpstr>
      <vt:lpstr>věž!Oblast_tisku</vt:lpstr>
    </vt:vector>
  </TitlesOfParts>
  <Company>ÚO Český Krumlov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Petr Kovařík</cp:lastModifiedBy>
  <cp:lastPrinted>2018-06-15T15:46:00Z</cp:lastPrinted>
  <dcterms:created xsi:type="dcterms:W3CDTF">2008-06-06T07:26:10Z</dcterms:created>
  <dcterms:modified xsi:type="dcterms:W3CDTF">2018-06-15T15:47:41Z</dcterms:modified>
</cp:coreProperties>
</file>