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20" activeTab="1"/>
  </bookViews>
  <sheets>
    <sheet name="nemazat" sheetId="1" r:id="rId1"/>
    <sheet name="JPO II" sheetId="2" r:id="rId2"/>
    <sheet name="JPO III" sheetId="3" r:id="rId3"/>
    <sheet name="JPO V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_FilterDatabase" localSheetId="1" hidden="1">'JPO II'!$A$2:$J$56</definedName>
    <definedName name="_xlnm._FilterDatabase" localSheetId="2" hidden="1">'JPO III'!$A$2:$J$199</definedName>
    <definedName name="_xlnm._FilterDatabase" localSheetId="3" hidden="1">'JPO V'!$A$2:$J$377</definedName>
    <definedName name="boolean" localSheetId="3">'[2]nemazat'!$D$2:$D$3</definedName>
    <definedName name="boolean">'nemazat'!$D$2:$D$3</definedName>
    <definedName name="dd">'[1]nemazat'!$E$2:$E$5</definedName>
    <definedName name="funkce" localSheetId="3">'[2]nemazat'!$E$2:$E$5</definedName>
    <definedName name="funkce">'nemazat'!$E$2:$E$5</definedName>
    <definedName name="l">'nemazat'!$E$2:$E$5</definedName>
    <definedName name="s">'[1]nemazat'!$E$2:$E$5</definedName>
    <definedName name="sdf">'[3]nemazat'!$E$2:$E$5</definedName>
    <definedName name="sss">'[4]nemazat'!$E$2:$E$5</definedName>
    <definedName name="velitel_družstva">'nemazat'!$C$1006</definedName>
  </definedNames>
  <calcPr fullCalcOnLoad="1"/>
</workbook>
</file>

<file path=xl/sharedStrings.xml><?xml version="1.0" encoding="utf-8"?>
<sst xmlns="http://schemas.openxmlformats.org/spreadsheetml/2006/main" count="1955" uniqueCount="742">
  <si>
    <t>Příjmení a Jméno</t>
  </si>
  <si>
    <t>pozice</t>
  </si>
  <si>
    <t>hasič</t>
  </si>
  <si>
    <t>Jaroš Antonín</t>
  </si>
  <si>
    <t>Golčův Jeníkov</t>
  </si>
  <si>
    <t>Světlá nad Sázavou</t>
  </si>
  <si>
    <t>Ždírec nad Doubravou</t>
  </si>
  <si>
    <t>Jednotka PO SDH</t>
  </si>
  <si>
    <t>EVČ</t>
  </si>
  <si>
    <t>Přibyslav</t>
  </si>
  <si>
    <t>Kotlas Tomáš</t>
  </si>
  <si>
    <t>Česká Bělá</t>
  </si>
  <si>
    <t>Číhošť</t>
  </si>
  <si>
    <t>Dolní Město</t>
  </si>
  <si>
    <t>Habry</t>
  </si>
  <si>
    <t>Havlíčkova Borová</t>
  </si>
  <si>
    <t>Herálec</t>
  </si>
  <si>
    <t>Horní Krupá</t>
  </si>
  <si>
    <t>Chotěboř</t>
  </si>
  <si>
    <t>Jedlá</t>
  </si>
  <si>
    <t>Kožlí</t>
  </si>
  <si>
    <t>Krucemburk</t>
  </si>
  <si>
    <t>Ledeč nad Sázavou</t>
  </si>
  <si>
    <t>Leština u Světlé</t>
  </si>
  <si>
    <t>Libice nad Doubravou</t>
  </si>
  <si>
    <t>Lučice</t>
  </si>
  <si>
    <t>Maleč</t>
  </si>
  <si>
    <t>Perknov</t>
  </si>
  <si>
    <t>Sobíňov</t>
  </si>
  <si>
    <t>Šlapanov</t>
  </si>
  <si>
    <t>Štoky</t>
  </si>
  <si>
    <t>Uhelná Příbram</t>
  </si>
  <si>
    <t>Prchal David</t>
  </si>
  <si>
    <t>Bouchner Slavomír</t>
  </si>
  <si>
    <t>Dáňa Jiří ml.</t>
  </si>
  <si>
    <t>Dáňa Jiří</t>
  </si>
  <si>
    <t>Dostrašil Oldřich</t>
  </si>
  <si>
    <t>Zhříval František</t>
  </si>
  <si>
    <t>Novotný Petr</t>
  </si>
  <si>
    <t>Vachuška Pavel</t>
  </si>
  <si>
    <t>Cicvárek Pavel</t>
  </si>
  <si>
    <t>Husák Václav</t>
  </si>
  <si>
    <t>Čermák Miloslav</t>
  </si>
  <si>
    <t>Křepelka Josef</t>
  </si>
  <si>
    <t>Prchal Jiří</t>
  </si>
  <si>
    <t>Vojíř Karel</t>
  </si>
  <si>
    <t>Prchal Jan</t>
  </si>
  <si>
    <t>Pánek Jaroslav</t>
  </si>
  <si>
    <t>Jelínek Jaroslav</t>
  </si>
  <si>
    <t>Sedláček David</t>
  </si>
  <si>
    <t>Babice</t>
  </si>
  <si>
    <t>Bělá</t>
  </si>
  <si>
    <t>Bezděkov u Chotěboře</t>
  </si>
  <si>
    <t>Bojiště</t>
  </si>
  <si>
    <t>Broumova Lhota</t>
  </si>
  <si>
    <t>Cibotín</t>
  </si>
  <si>
    <t>Čachotín</t>
  </si>
  <si>
    <t>Česká Jablonná</t>
  </si>
  <si>
    <t>Dlouhá Ves</t>
  </si>
  <si>
    <t>Dobrá</t>
  </si>
  <si>
    <t>Dobrnice</t>
  </si>
  <si>
    <t>Dolní Březinka</t>
  </si>
  <si>
    <t>Dolní Jablonná</t>
  </si>
  <si>
    <t>Dolní Krupá</t>
  </si>
  <si>
    <t>Druhanov</t>
  </si>
  <si>
    <t>Frýdnava</t>
  </si>
  <si>
    <t>Hněvkovice</t>
  </si>
  <si>
    <t>Horní Studenec</t>
  </si>
  <si>
    <t>Hradec</t>
  </si>
  <si>
    <t>Hurtova Lhota</t>
  </si>
  <si>
    <t>Horní Chlístov</t>
  </si>
  <si>
    <t>Chrtníč</t>
  </si>
  <si>
    <t>Chřenovice</t>
  </si>
  <si>
    <t>Jeřišno</t>
  </si>
  <si>
    <t>Jilem</t>
  </si>
  <si>
    <t>Jitkov</t>
  </si>
  <si>
    <t>Kámen</t>
  </si>
  <si>
    <t>Kamenná Lhota</t>
  </si>
  <si>
    <t>Keřkov</t>
  </si>
  <si>
    <t>Klokočov</t>
  </si>
  <si>
    <t>Knyk</t>
  </si>
  <si>
    <t>Kohoutov</t>
  </si>
  <si>
    <t>Kochánov</t>
  </si>
  <si>
    <t>Koječín</t>
  </si>
  <si>
    <t>Kojetín</t>
  </si>
  <si>
    <t>Kouty</t>
  </si>
  <si>
    <t>Václav Malimánek</t>
  </si>
  <si>
    <t>Kozlov</t>
  </si>
  <si>
    <t>Krásná Hora</t>
  </si>
  <si>
    <t>Krátká Ves</t>
  </si>
  <si>
    <t>Kunemil</t>
  </si>
  <si>
    <t>Kynice</t>
  </si>
  <si>
    <t>Leškovice</t>
  </si>
  <si>
    <t>Lípa</t>
  </si>
  <si>
    <t>Lipnice nad Sázavou</t>
  </si>
  <si>
    <t>Malčín</t>
  </si>
  <si>
    <t>Michalovice</t>
  </si>
  <si>
    <t>Mírovka</t>
  </si>
  <si>
    <t>Modlíkov</t>
  </si>
  <si>
    <t>Nová Ves u Chotěboře</t>
  </si>
  <si>
    <t>Nová Ves u Světlé</t>
  </si>
  <si>
    <t>Okrouhlice</t>
  </si>
  <si>
    <t>Okrouhlička</t>
  </si>
  <si>
    <t>Olešenka</t>
  </si>
  <si>
    <t>Olešná u H.Brodu</t>
  </si>
  <si>
    <t>Oudoleň</t>
  </si>
  <si>
    <t>Pavlov u Ledče</t>
  </si>
  <si>
    <t>Podmoklany</t>
  </si>
  <si>
    <t>Podmoky</t>
  </si>
  <si>
    <t>Pohled</t>
  </si>
  <si>
    <t>Prosíčka</t>
  </si>
  <si>
    <t>Rejčkov</t>
  </si>
  <si>
    <t>Ronov nad Sázavou</t>
  </si>
  <si>
    <t>Rozsochatec</t>
  </si>
  <si>
    <t>Hospodka Tomáš</t>
  </si>
  <si>
    <t>Aubrecht Josef</t>
  </si>
  <si>
    <t>Aubrecht Tomáš</t>
  </si>
  <si>
    <t>Aubrecht Lukáš</t>
  </si>
  <si>
    <t>Kodeš Jaroslav</t>
  </si>
  <si>
    <t>Sázavka</t>
  </si>
  <si>
    <t>Benda Radek</t>
  </si>
  <si>
    <t>Sedletín</t>
  </si>
  <si>
    <t>Málek Jaroslav</t>
  </si>
  <si>
    <t>Doležal Josef</t>
  </si>
  <si>
    <t>Skuhrov</t>
  </si>
  <si>
    <t>Cacek Jiří</t>
  </si>
  <si>
    <t>Slavětín</t>
  </si>
  <si>
    <t>Slavníč</t>
  </si>
  <si>
    <t>Rosický Josef</t>
  </si>
  <si>
    <t>Novotný Dalibor</t>
  </si>
  <si>
    <t>Mrkos Milan</t>
  </si>
  <si>
    <t>Smilov</t>
  </si>
  <si>
    <t>Musil Marek</t>
  </si>
  <si>
    <t>Stříbrné Hory</t>
  </si>
  <si>
    <t>Mysliveček Libor</t>
  </si>
  <si>
    <t>Miksa Jan</t>
  </si>
  <si>
    <t>Hrnčíř František</t>
  </si>
  <si>
    <t>Tis</t>
  </si>
  <si>
    <t>Dušek Josef</t>
  </si>
  <si>
    <t>Trpišovice</t>
  </si>
  <si>
    <t>Rothanzl Miroslav</t>
  </si>
  <si>
    <t>Joska Milan</t>
  </si>
  <si>
    <t>Údavy</t>
  </si>
  <si>
    <t>Úsobí</t>
  </si>
  <si>
    <t>Vepříkov</t>
  </si>
  <si>
    <t>Merunka Ondřej</t>
  </si>
  <si>
    <t>Endrle David</t>
  </si>
  <si>
    <t>Veselý Žďár</t>
  </si>
  <si>
    <t>Bárta Martin</t>
  </si>
  <si>
    <t>Věž</t>
  </si>
  <si>
    <t>Růžička Jaroslav</t>
  </si>
  <si>
    <t>Jarolím Martin</t>
  </si>
  <si>
    <t>Krulík František</t>
  </si>
  <si>
    <t>Vilémov</t>
  </si>
  <si>
    <t>Víska</t>
  </si>
  <si>
    <t>Vrbka</t>
  </si>
  <si>
    <t>Tvrdík Pavel</t>
  </si>
  <si>
    <t>Vojtěch Lukáš</t>
  </si>
  <si>
    <t>Zboží</t>
  </si>
  <si>
    <t>Uhlíř Jaroslav</t>
  </si>
  <si>
    <t>Zdislavice</t>
  </si>
  <si>
    <t>Henzl Jaroslav</t>
  </si>
  <si>
    <t>Žižkovo Pole</t>
  </si>
  <si>
    <t>Rérych Aleš</t>
  </si>
  <si>
    <t>Turnhöfer Jan</t>
  </si>
  <si>
    <t>Cudlín Milan</t>
  </si>
  <si>
    <t>Venc Petr</t>
  </si>
  <si>
    <t>Vrbecký Michal</t>
  </si>
  <si>
    <t>Prokop Milan</t>
  </si>
  <si>
    <t>Poděbradský Jan</t>
  </si>
  <si>
    <t>Smejkal Ondřej</t>
  </si>
  <si>
    <t>Šimek Petr</t>
  </si>
  <si>
    <t>Vacek Josef</t>
  </si>
  <si>
    <t>Pospíchal Jan</t>
  </si>
  <si>
    <t>Pavlas Tomáš</t>
  </si>
  <si>
    <t>Uhlíř Martin</t>
  </si>
  <si>
    <t>Pátek David</t>
  </si>
  <si>
    <t>Klabeneš Miloslav</t>
  </si>
  <si>
    <t>Klement Ladislav</t>
  </si>
  <si>
    <t>Čermák Jiří</t>
  </si>
  <si>
    <t>Čermák Petr Bc.</t>
  </si>
  <si>
    <t>Kubát Jaroslav</t>
  </si>
  <si>
    <t>Kubát Pavel</t>
  </si>
  <si>
    <t>Piskač Jiří</t>
  </si>
  <si>
    <t>Pleskač Michal</t>
  </si>
  <si>
    <t>Průša Jakub</t>
  </si>
  <si>
    <t>Sekot Petr</t>
  </si>
  <si>
    <t>Cihlář Petr</t>
  </si>
  <si>
    <t>Cihlář Jan</t>
  </si>
  <si>
    <t>Pavelka Radek</t>
  </si>
  <si>
    <t>Hoskovec František</t>
  </si>
  <si>
    <t>Hoskovec František ml.</t>
  </si>
  <si>
    <t>Kadlec Miloš</t>
  </si>
  <si>
    <t>Petrus Ondřej</t>
  </si>
  <si>
    <t>Štěpánek Michal</t>
  </si>
  <si>
    <t>Brzoň Jan</t>
  </si>
  <si>
    <t>Holata František</t>
  </si>
  <si>
    <t>Tvrdík Martin</t>
  </si>
  <si>
    <t>Brzoň Miloslav</t>
  </si>
  <si>
    <t>Tuček Petr</t>
  </si>
  <si>
    <t>Ostatnický Jaroslav</t>
  </si>
  <si>
    <t>Novotný Václav</t>
  </si>
  <si>
    <t>Pros Lubomír</t>
  </si>
  <si>
    <t>Vébr Jaroslav</t>
  </si>
  <si>
    <t>Dobrý Pavel</t>
  </si>
  <si>
    <t>Vlček Milan</t>
  </si>
  <si>
    <t>Špatenka Ondřej</t>
  </si>
  <si>
    <t>Sudek Michal</t>
  </si>
  <si>
    <t>Kubíček Jiří</t>
  </si>
  <si>
    <t>Čapek Jiří</t>
  </si>
  <si>
    <t>Vašák Martin</t>
  </si>
  <si>
    <t>Flekal Josef</t>
  </si>
  <si>
    <t>Kubík Roman</t>
  </si>
  <si>
    <t>Dobrovolný Martin</t>
  </si>
  <si>
    <t>Kolář Miloslav</t>
  </si>
  <si>
    <t>Kolář Pavel</t>
  </si>
  <si>
    <t>Bartůšek Jan</t>
  </si>
  <si>
    <t>Šťastný Radek</t>
  </si>
  <si>
    <t>Durdil Michal</t>
  </si>
  <si>
    <t>Marek Miloš</t>
  </si>
  <si>
    <t>Vaněk David</t>
  </si>
  <si>
    <t>Dolejší René</t>
  </si>
  <si>
    <t>Pazderka Zdeněk</t>
  </si>
  <si>
    <t>Císař Jan</t>
  </si>
  <si>
    <t>Coufal Zdeněk</t>
  </si>
  <si>
    <t>Joukl Jaromír</t>
  </si>
  <si>
    <t>Ježek Aleš</t>
  </si>
  <si>
    <t>Staněk Lukáš</t>
  </si>
  <si>
    <t>Starý Miloš</t>
  </si>
  <si>
    <t>Fišar Miroslav</t>
  </si>
  <si>
    <t>Šimanovský Ivo</t>
  </si>
  <si>
    <t>Jonák Miloslav</t>
  </si>
  <si>
    <t>Nejedlý Zdeněk</t>
  </si>
  <si>
    <t>Trdý Jan</t>
  </si>
  <si>
    <t>Ondráček Jaroslav</t>
  </si>
  <si>
    <t>Ondráček Radek</t>
  </si>
  <si>
    <t>Musílek Leoš</t>
  </si>
  <si>
    <t>Musílek Jaroslav</t>
  </si>
  <si>
    <t>Doležal Tomáš</t>
  </si>
  <si>
    <t>Hondl Vojtěch</t>
  </si>
  <si>
    <t>Smutný Viktor</t>
  </si>
  <si>
    <t>Piskač Zdeněk</t>
  </si>
  <si>
    <t>Vaněk Josef</t>
  </si>
  <si>
    <t>Šrámek Jan</t>
  </si>
  <si>
    <t>Holub Petr</t>
  </si>
  <si>
    <t>Smutný Luboš</t>
  </si>
  <si>
    <t>Jirák Miloš</t>
  </si>
  <si>
    <t>Novák Jaroslav</t>
  </si>
  <si>
    <t>Papoušek Zdeněk</t>
  </si>
  <si>
    <t>Dibelka Miroslav</t>
  </si>
  <si>
    <t>Novák Vladimír</t>
  </si>
  <si>
    <t>Šoupal Pavel</t>
  </si>
  <si>
    <t>Kubizňák Jiří</t>
  </si>
  <si>
    <t>Heřmánek Radek</t>
  </si>
  <si>
    <t>Votava Jiří</t>
  </si>
  <si>
    <t>Rosický Miloš</t>
  </si>
  <si>
    <t>Votava Pavel</t>
  </si>
  <si>
    <t>Kalina Jaroslav</t>
  </si>
  <si>
    <t>Špaček Zdeněk</t>
  </si>
  <si>
    <t>Hanč Stanislav</t>
  </si>
  <si>
    <t>Švec Stanislav</t>
  </si>
  <si>
    <t>Culek Radek</t>
  </si>
  <si>
    <t>Kubát Milan</t>
  </si>
  <si>
    <t>Vaněk Pavel</t>
  </si>
  <si>
    <t>Baxa Tomáš</t>
  </si>
  <si>
    <t>Thomayer Arnošt</t>
  </si>
  <si>
    <t>Trávníček Martin</t>
  </si>
  <si>
    <t>Horký Daniel Mgr.</t>
  </si>
  <si>
    <t>Fiala Miroslav</t>
  </si>
  <si>
    <t>Klepetko Miloslav</t>
  </si>
  <si>
    <t>Řípa Jan</t>
  </si>
  <si>
    <t>Sysr Karel</t>
  </si>
  <si>
    <t>Málek Tomáš</t>
  </si>
  <si>
    <t>Mrva Vladimír</t>
  </si>
  <si>
    <t>Ležák Václav</t>
  </si>
  <si>
    <t>Dáňa Petr</t>
  </si>
  <si>
    <t>Dvořák František</t>
  </si>
  <si>
    <t>Venc Radek</t>
  </si>
  <si>
    <t>Dobrovolný Jakub</t>
  </si>
  <si>
    <t>David Lukáš</t>
  </si>
  <si>
    <t>Hejkal Milan</t>
  </si>
  <si>
    <t>Šimon Vladimír</t>
  </si>
  <si>
    <t>Ondráček Martin</t>
  </si>
  <si>
    <t>Kohl Jaroslav</t>
  </si>
  <si>
    <t>Půža Jiří</t>
  </si>
  <si>
    <t>Bouchner Josef</t>
  </si>
  <si>
    <t>Dočkal Karel</t>
  </si>
  <si>
    <t>Dočkal Michal</t>
  </si>
  <si>
    <t>Med Miroslav</t>
  </si>
  <si>
    <t>Milichovský Jan</t>
  </si>
  <si>
    <t>Endrle Lukáš</t>
  </si>
  <si>
    <t>Koubský Tomáš</t>
  </si>
  <si>
    <t>Novák Pavel</t>
  </si>
  <si>
    <t>Mošner Rostislav</t>
  </si>
  <si>
    <t>Pátek Roman</t>
  </si>
  <si>
    <t>Černý Petr</t>
  </si>
  <si>
    <t>Málek Ondřej</t>
  </si>
  <si>
    <t>Chalupa David</t>
  </si>
  <si>
    <t>Rakušan Jiří</t>
  </si>
  <si>
    <t>Rakušan Petr</t>
  </si>
  <si>
    <t>Škaryd Miroslav</t>
  </si>
  <si>
    <t>Krejdl Milan</t>
  </si>
  <si>
    <t>Rakušan Václav</t>
  </si>
  <si>
    <t>Boleš Václav</t>
  </si>
  <si>
    <t>Kočí Luboš</t>
  </si>
  <si>
    <t>Kubíček Milan</t>
  </si>
  <si>
    <t>Moravec Jaroslav</t>
  </si>
  <si>
    <t>Vája Petr</t>
  </si>
  <si>
    <t>Prokůpek Tomáš</t>
  </si>
  <si>
    <t>Vája Roman</t>
  </si>
  <si>
    <t>Vápeník Radek</t>
  </si>
  <si>
    <t>Černý Václav</t>
  </si>
  <si>
    <t>Mazánek Bohuslav</t>
  </si>
  <si>
    <t>Peca Milan</t>
  </si>
  <si>
    <t xml:space="preserve">Rainiš Jiří ml. </t>
  </si>
  <si>
    <t>Urban Zdeněk</t>
  </si>
  <si>
    <t>Rainiš Jiří</t>
  </si>
  <si>
    <t>Čáp Miroslav</t>
  </si>
  <si>
    <t>Kovařík Luděk</t>
  </si>
  <si>
    <t>Mergl Jakub</t>
  </si>
  <si>
    <t>Urban Ondřej</t>
  </si>
  <si>
    <t>Prchal Pavel</t>
  </si>
  <si>
    <t>Čáp Petr</t>
  </si>
  <si>
    <t>Doležal Jan</t>
  </si>
  <si>
    <t>Grečnár Marcel</t>
  </si>
  <si>
    <t>Krejčí Jaroslav</t>
  </si>
  <si>
    <t>Plodík Martin</t>
  </si>
  <si>
    <t>Kadlec Jan (HZS)</t>
  </si>
  <si>
    <t>Toman Jan</t>
  </si>
  <si>
    <t>Kubát Jan</t>
  </si>
  <si>
    <t>Klimeš Václav</t>
  </si>
  <si>
    <t>Konfršt Pavel</t>
  </si>
  <si>
    <t>Kruntorád Roman</t>
  </si>
  <si>
    <t>Klimeš Jakub (NOV)</t>
  </si>
  <si>
    <t>Čejka Pavel</t>
  </si>
  <si>
    <t>Raur Martin</t>
  </si>
  <si>
    <t>Šimánek Josef</t>
  </si>
  <si>
    <t>Dolejší Tomáš</t>
  </si>
  <si>
    <t>Špitálník Pavel</t>
  </si>
  <si>
    <t>Farkač Jiří</t>
  </si>
  <si>
    <t>Pátek Ladislav</t>
  </si>
  <si>
    <t>Pavlík Zbyněk</t>
  </si>
  <si>
    <t>Bárta Lubomír</t>
  </si>
  <si>
    <t>Kubíček Michal</t>
  </si>
  <si>
    <t>Truhlář Jiří</t>
  </si>
  <si>
    <t>Landa Tomáš</t>
  </si>
  <si>
    <t>Šafrhans Stanislav</t>
  </si>
  <si>
    <t>Milfait Jaroslav</t>
  </si>
  <si>
    <t>Fišer Michal</t>
  </si>
  <si>
    <t>Nevole Jiří</t>
  </si>
  <si>
    <t>Hájek Ladislav</t>
  </si>
  <si>
    <t>Kučera Petr</t>
  </si>
  <si>
    <t>Málek David</t>
  </si>
  <si>
    <t>Kopecký Lukáš</t>
  </si>
  <si>
    <t>Holas Vít</t>
  </si>
  <si>
    <t>Cihlář Jiří</t>
  </si>
  <si>
    <t>Bareš David</t>
  </si>
  <si>
    <t>Prášek Jiří</t>
  </si>
  <si>
    <t>Tvrdík Lukáš</t>
  </si>
  <si>
    <t>Urban Michal</t>
  </si>
  <si>
    <t>Chudoba Jaroslav</t>
  </si>
  <si>
    <t>Kalenský Tomáš</t>
  </si>
  <si>
    <t>Lacina Václav</t>
  </si>
  <si>
    <t>Krédl Tomáš</t>
  </si>
  <si>
    <t>Krédl Zdeněk</t>
  </si>
  <si>
    <t>Jelínek Josef</t>
  </si>
  <si>
    <t>Popek Josef</t>
  </si>
  <si>
    <t>Jindra Petr</t>
  </si>
  <si>
    <t>Lacina Roman</t>
  </si>
  <si>
    <t>Malimánek Miroslav (HZS)</t>
  </si>
  <si>
    <t>Brož Radek</t>
  </si>
  <si>
    <t>Cihlář Luboš</t>
  </si>
  <si>
    <t>Benda Michal</t>
  </si>
  <si>
    <t>Omelančuk Radek</t>
  </si>
  <si>
    <t>Kasal Martin</t>
  </si>
  <si>
    <t>Císařová Lucie</t>
  </si>
  <si>
    <t>Polák Štěpán</t>
  </si>
  <si>
    <t>Adamec Jaroslav</t>
  </si>
  <si>
    <t>Bárta Ladislav</t>
  </si>
  <si>
    <t>Piskač Pavel</t>
  </si>
  <si>
    <t>Kudláček Ludvík</t>
  </si>
  <si>
    <t>Novotný František</t>
  </si>
  <si>
    <t>Dobrý Petr</t>
  </si>
  <si>
    <t>Vávra Jiří</t>
  </si>
  <si>
    <t>Král Luděk</t>
  </si>
  <si>
    <t>Buchta Aleš</t>
  </si>
  <si>
    <t>Flekal Petr</t>
  </si>
  <si>
    <t>Cudlín Petr</t>
  </si>
  <si>
    <t>Veleta Petr</t>
  </si>
  <si>
    <t>Rajdl Jan</t>
  </si>
  <si>
    <t>Lebeda Roman</t>
  </si>
  <si>
    <t>Hospodka Jaroslav</t>
  </si>
  <si>
    <t>Kozlík Jan</t>
  </si>
  <si>
    <t>Tvrdík Josef</t>
  </si>
  <si>
    <t>Kocián František</t>
  </si>
  <si>
    <t>Kučírek Milan</t>
  </si>
  <si>
    <t>Heřmánek Václav</t>
  </si>
  <si>
    <t>Adamec Petr</t>
  </si>
  <si>
    <t>Čapek Aleš</t>
  </si>
  <si>
    <t>Fikar Martin</t>
  </si>
  <si>
    <t>Bárta Marek</t>
  </si>
  <si>
    <t>Klíma Martin</t>
  </si>
  <si>
    <t>Čejka Martin</t>
  </si>
  <si>
    <t>Koubek Zdeněk</t>
  </si>
  <si>
    <t>Štefáček Libor</t>
  </si>
  <si>
    <t>Kumštar Karel</t>
  </si>
  <si>
    <t>Koláček Pavel</t>
  </si>
  <si>
    <t>Špinka Petr</t>
  </si>
  <si>
    <t>Bruknar Josef</t>
  </si>
  <si>
    <t>Dundáček Martin</t>
  </si>
  <si>
    <t>Pejchal Zdeněk</t>
  </si>
  <si>
    <t>Rezek Aleš</t>
  </si>
  <si>
    <t>Sviták Josef</t>
  </si>
  <si>
    <t>Pipek Tomáš</t>
  </si>
  <si>
    <t>Moravec Miloslav</t>
  </si>
  <si>
    <t>Jasan Lukáš</t>
  </si>
  <si>
    <t>Somberg Pavel</t>
  </si>
  <si>
    <t>Škrabal Stanislav</t>
  </si>
  <si>
    <t>Jirák Miroslav</t>
  </si>
  <si>
    <t>Skalický Jan (HZS)</t>
  </si>
  <si>
    <t>Kudrna Radek (HZS)</t>
  </si>
  <si>
    <t>Kubát Pavel (HZS)</t>
  </si>
  <si>
    <t>Borovský Tomáš (HZS)</t>
  </si>
  <si>
    <t>Prostřední Josef (HZS)</t>
  </si>
  <si>
    <t>Šimánek Zdeněk (HZS)</t>
  </si>
  <si>
    <t>Smrž František (HZS)</t>
  </si>
  <si>
    <t>Hess Vítězslav (HZS)</t>
  </si>
  <si>
    <t>Jonák Luboš (HZS)</t>
  </si>
  <si>
    <t>Heřmánek Luboš (HZS)</t>
  </si>
  <si>
    <t>Nohýnek Jiří (HZS)</t>
  </si>
  <si>
    <t>Málek Miroslav (HZS)</t>
  </si>
  <si>
    <t>Šafrhans Josef</t>
  </si>
  <si>
    <t>Bartoš Josef</t>
  </si>
  <si>
    <t>Vašíček Jakub</t>
  </si>
  <si>
    <t>Halčín Tomáš</t>
  </si>
  <si>
    <t>Kopecká Radka</t>
  </si>
  <si>
    <t>Břoušek Miroslav</t>
  </si>
  <si>
    <t>Hamsa Jan</t>
  </si>
  <si>
    <t>Hrinda Martin</t>
  </si>
  <si>
    <t>Krepčík Jiří</t>
  </si>
  <si>
    <t>Čapek Jan</t>
  </si>
  <si>
    <t>Filip Aleš</t>
  </si>
  <si>
    <t>Dočekal Tomáš</t>
  </si>
  <si>
    <t>Rosický Bohuslav</t>
  </si>
  <si>
    <t>Procházka Josef</t>
  </si>
  <si>
    <t>Freunedereich Jan</t>
  </si>
  <si>
    <t>Strařil Tomáš</t>
  </si>
  <si>
    <t>Strašil Luděk</t>
  </si>
  <si>
    <t>Velich Aleš</t>
  </si>
  <si>
    <t>Smeykal Michal</t>
  </si>
  <si>
    <t>Veleta Martin</t>
  </si>
  <si>
    <t>Vápeník Aleš</t>
  </si>
  <si>
    <t>Smrž Jan</t>
  </si>
  <si>
    <t>Hrubý Pavel</t>
  </si>
  <si>
    <t>Frűhauf Tomáš</t>
  </si>
  <si>
    <t>Jůzl Michal</t>
  </si>
  <si>
    <t>Pluhař Tomáš</t>
  </si>
  <si>
    <t>Klofáč Martin</t>
  </si>
  <si>
    <t>Valtr Jiří</t>
  </si>
  <si>
    <t>Michal Kamil</t>
  </si>
  <si>
    <t>Pazderka Vítězslav</t>
  </si>
  <si>
    <t>Urbanec Jiří</t>
  </si>
  <si>
    <t>Vacek Zdeněk</t>
  </si>
  <si>
    <t>Kotěra Ondřej</t>
  </si>
  <si>
    <t>Hampejs Jiří</t>
  </si>
  <si>
    <t>Mrtka Jan</t>
  </si>
  <si>
    <t>Veselka Ladislav</t>
  </si>
  <si>
    <t>Francl Tomáš</t>
  </si>
  <si>
    <t>Pajank Jakub</t>
  </si>
  <si>
    <t>Bartůšek Karel</t>
  </si>
  <si>
    <t>Veleta David</t>
  </si>
  <si>
    <t>Odborná způsobilost 
k funkci</t>
  </si>
  <si>
    <t>Němec Václav</t>
  </si>
  <si>
    <t>Ježek Jan</t>
  </si>
  <si>
    <t>Fukan František</t>
  </si>
  <si>
    <t>Kůžel Miroslav</t>
  </si>
  <si>
    <t>Bína Jaroslav</t>
  </si>
  <si>
    <t>Šmíd Ondřej</t>
  </si>
  <si>
    <t>Kalhotka Jaroslav</t>
  </si>
  <si>
    <t>Černý Josef</t>
  </si>
  <si>
    <t>Uchytil Miloš</t>
  </si>
  <si>
    <t>Císař Jaroslav</t>
  </si>
  <si>
    <t>Tichý Martin</t>
  </si>
  <si>
    <t>Veselka David</t>
  </si>
  <si>
    <t>Krajíček Bohumil</t>
  </si>
  <si>
    <t>Karel Jaroslav</t>
  </si>
  <si>
    <t>Bezouška Milan</t>
  </si>
  <si>
    <t>Růžička Josef</t>
  </si>
  <si>
    <t>Ondráček Jiří</t>
  </si>
  <si>
    <t>Urban Erik</t>
  </si>
  <si>
    <t>Uchytil Tomáš</t>
  </si>
  <si>
    <t>Kolář Martin</t>
  </si>
  <si>
    <t>Čapek Matěj</t>
  </si>
  <si>
    <t>Prchal Miroslav</t>
  </si>
  <si>
    <t>Trtík Pavel</t>
  </si>
  <si>
    <t>Štejnar Karel</t>
  </si>
  <si>
    <t>Urban Ladislav</t>
  </si>
  <si>
    <t>Pavlas Rostislav</t>
  </si>
  <si>
    <t>Malimánek Martin</t>
  </si>
  <si>
    <t>Benda Robert</t>
  </si>
  <si>
    <t xml:space="preserve">Šimek Vladimír </t>
  </si>
  <si>
    <t>Dolejší Václav</t>
  </si>
  <si>
    <t>Med Marek</t>
  </si>
  <si>
    <t>Zabloudil Petr</t>
  </si>
  <si>
    <t>Zabloudil Pavel</t>
  </si>
  <si>
    <t>Sommer Václav</t>
  </si>
  <si>
    <t>Venc Pavel</t>
  </si>
  <si>
    <t>Musil Miroslav</t>
  </si>
  <si>
    <t>Antl Josef</t>
  </si>
  <si>
    <t>Antl Radek</t>
  </si>
  <si>
    <t>Janáček Martin</t>
  </si>
  <si>
    <t>Plíhal Petr</t>
  </si>
  <si>
    <t xml:space="preserve">Štěrba Karel </t>
  </si>
  <si>
    <t>Jičínský Martin</t>
  </si>
  <si>
    <t xml:space="preserve">Malimánek Jiří </t>
  </si>
  <si>
    <t>Šafařík František</t>
  </si>
  <si>
    <t>Bouchner Lukáš</t>
  </si>
  <si>
    <t>Dostrašil Oldřich ml.</t>
  </si>
  <si>
    <t>Pálka Radovan</t>
  </si>
  <si>
    <t>Šrámek Luboš</t>
  </si>
  <si>
    <t>Řípa Miroslav</t>
  </si>
  <si>
    <t>Hrubý Martin</t>
  </si>
  <si>
    <t>Marek Lukáš</t>
  </si>
  <si>
    <t>Steklý Martin</t>
  </si>
  <si>
    <t>Vanc Jiří</t>
  </si>
  <si>
    <t>Dostál David</t>
  </si>
  <si>
    <t>velitel JPO II / III</t>
  </si>
  <si>
    <t>strojník JPO II / III</t>
  </si>
  <si>
    <t>velitel JPO V</t>
  </si>
  <si>
    <t>strojník JPO V</t>
  </si>
  <si>
    <t>Tvrdík Vojtěch</t>
  </si>
  <si>
    <t>Čáp Martin</t>
  </si>
  <si>
    <t>Krčál Milan</t>
  </si>
  <si>
    <t>Bříza Petr</t>
  </si>
  <si>
    <t>Rutsch Milan</t>
  </si>
  <si>
    <t>Holas Zbyněk</t>
  </si>
  <si>
    <t>COP 1</t>
  </si>
  <si>
    <t>COP 3</t>
  </si>
  <si>
    <t>COP 4</t>
  </si>
  <si>
    <t>let od ZOP</t>
  </si>
  <si>
    <t xml:space="preserve">COP 2 </t>
  </si>
  <si>
    <t>počet COP</t>
  </si>
  <si>
    <t>další ZOP</t>
  </si>
  <si>
    <t>status</t>
  </si>
  <si>
    <t>Vepřovský Rostislav</t>
  </si>
  <si>
    <t>Odborná způsobilost velitel / strojník</t>
  </si>
  <si>
    <t>NDT - hlídat roků</t>
  </si>
  <si>
    <t>Zelinger Jan</t>
  </si>
  <si>
    <t>Wasserbauer Vojtěch</t>
  </si>
  <si>
    <t>Čermák Dušan</t>
  </si>
  <si>
    <t>Pometlo Kajetán</t>
  </si>
  <si>
    <t>Mrtka Martin</t>
  </si>
  <si>
    <t>Kasal Matěj</t>
  </si>
  <si>
    <t>Dvořák Tomáš</t>
  </si>
  <si>
    <t>Rezek Josef</t>
  </si>
  <si>
    <t>Rezek Jiří</t>
  </si>
  <si>
    <t>Pajer Tomáš</t>
  </si>
  <si>
    <t>Kutlvašr Milan</t>
  </si>
  <si>
    <t>Kluch Miroslav</t>
  </si>
  <si>
    <t>Smejkal Josef</t>
  </si>
  <si>
    <t>Urban Miroslav</t>
  </si>
  <si>
    <t>Leffler Libor</t>
  </si>
  <si>
    <t>Dobrovolný Jiří</t>
  </si>
  <si>
    <t>Jirák Jiří</t>
  </si>
  <si>
    <t>Francl Pavel</t>
  </si>
  <si>
    <t>Šíma Ondřej</t>
  </si>
  <si>
    <t>Kubát Bohuslav</t>
  </si>
  <si>
    <t>Prášek Pavel</t>
  </si>
  <si>
    <t>Šimánek Miroslav</t>
  </si>
  <si>
    <t>Eliáš Petr</t>
  </si>
  <si>
    <t>Eliášová Marie</t>
  </si>
  <si>
    <t>Holcman David</t>
  </si>
  <si>
    <t>Kotouč Tomáš</t>
  </si>
  <si>
    <t>Sobotka Pavel</t>
  </si>
  <si>
    <t>Kotouč Filip</t>
  </si>
  <si>
    <t>Blažek Leoš</t>
  </si>
  <si>
    <t>Rothanzlová Kateřina Bc.</t>
  </si>
  <si>
    <t>Bouchner Jiří</t>
  </si>
  <si>
    <t>Stýblo Miloš</t>
  </si>
  <si>
    <t>Horník Petr</t>
  </si>
  <si>
    <t>Kruntorád Miroslav</t>
  </si>
  <si>
    <t>Trtík Milan</t>
  </si>
  <si>
    <t>Svoboda Roman Ing.</t>
  </si>
  <si>
    <t>byl letos na COP</t>
  </si>
  <si>
    <t>Prchal Jan (HZS P SŽDC)</t>
  </si>
  <si>
    <t>Popelka Jiří</t>
  </si>
  <si>
    <t>funkce(Velitel=1,jinak=0)</t>
  </si>
  <si>
    <t>strojník JPO V s CAS</t>
  </si>
  <si>
    <t>datum, ke kterému se vyhodnocuje:</t>
  </si>
  <si>
    <t>Petrlík Radek Ing,</t>
  </si>
  <si>
    <t>Kotlas Jiří DiS.</t>
  </si>
  <si>
    <t>Urban Josef</t>
  </si>
  <si>
    <t>Vošický Pavel Bc.</t>
  </si>
  <si>
    <t>Špaček Stanislav</t>
  </si>
  <si>
    <t>Vavřička Petr</t>
  </si>
  <si>
    <t>Holý Michal</t>
  </si>
  <si>
    <t>Henzl Vratislav Ing.</t>
  </si>
  <si>
    <t>Malínský David</t>
  </si>
  <si>
    <t>Malimánek Václav</t>
  </si>
  <si>
    <t>Vavřička František</t>
  </si>
  <si>
    <t>Veselský Michal</t>
  </si>
  <si>
    <t>Dobrovolný Aleš</t>
  </si>
  <si>
    <t>Vlček Lukáš</t>
  </si>
  <si>
    <t>Veselský Jiří</t>
  </si>
  <si>
    <t>Hondl Tomáš</t>
  </si>
  <si>
    <t>Forejt Miroslav</t>
  </si>
  <si>
    <t>Hospodka Martin</t>
  </si>
  <si>
    <t>Vlček Martin Ing.</t>
  </si>
  <si>
    <t>Dobrý Lukáš</t>
  </si>
  <si>
    <t>Matalík Pavel</t>
  </si>
  <si>
    <t>Zdražil Martin</t>
  </si>
  <si>
    <t>Peca Josef</t>
  </si>
  <si>
    <t>Chroustovský Pavel</t>
  </si>
  <si>
    <t>Beránek Jan</t>
  </si>
  <si>
    <t>Kroužek Pavel</t>
  </si>
  <si>
    <t>Pejzl Jan</t>
  </si>
  <si>
    <t>Kolář Jan</t>
  </si>
  <si>
    <t>Moravec Petr</t>
  </si>
  <si>
    <t>Kutílek Miroslav</t>
  </si>
  <si>
    <t>Rasocha Martin</t>
  </si>
  <si>
    <t>Prajzner Václav</t>
  </si>
  <si>
    <t>Jindřichovský Pavel</t>
  </si>
  <si>
    <t>Pecen Lukáš</t>
  </si>
  <si>
    <t>Fiedler David</t>
  </si>
  <si>
    <t>Novotný Michal</t>
  </si>
  <si>
    <t>Veselka Ondřej</t>
  </si>
  <si>
    <t>způsobilost získána/ prodloužena zkouškou
5. rok</t>
  </si>
  <si>
    <t>OP k prodloužení způsobilosti
1. rok</t>
  </si>
  <si>
    <t>OP k prodloužení způsobilosti
2. rok</t>
  </si>
  <si>
    <t>OP k prodloužení způsobilosti
3. rok</t>
  </si>
  <si>
    <t>OP k prodloužení způsobilosti
4. rok</t>
  </si>
  <si>
    <t>Dobrý Jan</t>
  </si>
  <si>
    <t>Bráník Milan</t>
  </si>
  <si>
    <t>Hospodka Ondřej</t>
  </si>
  <si>
    <t>Valenta Petr</t>
  </si>
  <si>
    <t>Wasserbauer Ladislav</t>
  </si>
  <si>
    <t>Panáček Josef</t>
  </si>
  <si>
    <t>Jindra Jaroslav</t>
  </si>
  <si>
    <t>Pešek Josef</t>
  </si>
  <si>
    <t>Sommer Jan</t>
  </si>
  <si>
    <t>Volár Milan</t>
  </si>
  <si>
    <t>Dvořák Miroslav</t>
  </si>
  <si>
    <t>Kafka Roman</t>
  </si>
  <si>
    <t>Vamberský Milan</t>
  </si>
  <si>
    <t>Kopic Daniel</t>
  </si>
  <si>
    <t>Kučírek Karel</t>
  </si>
  <si>
    <t>Švec Václav</t>
  </si>
  <si>
    <t>Roček Vlastislav</t>
  </si>
  <si>
    <t>Hurych Tomáš</t>
  </si>
  <si>
    <t>Kopecký Ondřej</t>
  </si>
  <si>
    <t>Ostatnický Tomáš</t>
  </si>
  <si>
    <t>Rušínov</t>
  </si>
  <si>
    <t>Provazník Tomáš</t>
  </si>
  <si>
    <t>Provazník Vladimír</t>
  </si>
  <si>
    <t>Lipavský Richard</t>
  </si>
  <si>
    <t>Březina Zdeněk</t>
  </si>
  <si>
    <t>David Jiří</t>
  </si>
  <si>
    <t>Livora Josef</t>
  </si>
  <si>
    <t>Tůma Tomáš</t>
  </si>
  <si>
    <t>Vála František</t>
  </si>
  <si>
    <t>Ždírec</t>
  </si>
  <si>
    <t>Svoboda Václav</t>
  </si>
  <si>
    <t>Joukl Jiří</t>
  </si>
  <si>
    <t>Křesťan Jan</t>
  </si>
  <si>
    <t>Pátek Martin</t>
  </si>
  <si>
    <t>Kubíček Martin</t>
  </si>
  <si>
    <t>Polívka Pavel</t>
  </si>
  <si>
    <t>Roček Michal</t>
  </si>
  <si>
    <t>Tichý Jaroslav</t>
  </si>
  <si>
    <t>Krištof Milan</t>
  </si>
  <si>
    <t>Frűhbauer Jaromír</t>
  </si>
  <si>
    <t>Hurtová Michaela</t>
  </si>
  <si>
    <t>Jonák Vojtěch</t>
  </si>
  <si>
    <t>Műhlfait Miloš</t>
  </si>
  <si>
    <t>Stehmo Martin</t>
  </si>
  <si>
    <t>Říha Zdeněk</t>
  </si>
  <si>
    <t>Kudla Jan</t>
  </si>
  <si>
    <t>Klepač Lukáš</t>
  </si>
  <si>
    <t>Doležal Tomáš (HZS)</t>
  </si>
  <si>
    <t>Doležal Jan (HZS)</t>
  </si>
  <si>
    <t>Filipi David</t>
  </si>
  <si>
    <t>Nevole Josef Ing.(HZS)</t>
  </si>
  <si>
    <t>profi</t>
  </si>
  <si>
    <t>elearning</t>
  </si>
  <si>
    <t>Sedláček Marcel</t>
  </si>
  <si>
    <t>Lacina Josef (HZS)</t>
  </si>
  <si>
    <t>Pavel Tomáš (HZS)</t>
  </si>
  <si>
    <t>Bruknar Roman (SŽDC)</t>
  </si>
  <si>
    <t>Habrek</t>
  </si>
  <si>
    <t>Kreuzman Štěpán Bc.</t>
  </si>
  <si>
    <t>Šrámek Aleš Ing.</t>
  </si>
  <si>
    <t>Mišta Ondřej</t>
  </si>
  <si>
    <t>Kovofiniš s.r.o.</t>
  </si>
  <si>
    <t>Zadina Dominik (SŽDC)</t>
  </si>
  <si>
    <t>Končel Jiří</t>
  </si>
  <si>
    <t>Vencelides Aleš (HZSP-TŘ)</t>
  </si>
  <si>
    <t>Hochman Matěj</t>
  </si>
  <si>
    <t>Prokop Jan</t>
  </si>
  <si>
    <t>Flekal Aleš</t>
  </si>
  <si>
    <t>Vaněček Martin</t>
  </si>
  <si>
    <t>Eisenvort Vít</t>
  </si>
  <si>
    <t>Blažek Tomáš Dis.</t>
  </si>
  <si>
    <t>Nouza Petr</t>
  </si>
  <si>
    <t>Rajdl Jiří</t>
  </si>
  <si>
    <t>Stejskal Jan</t>
  </si>
  <si>
    <t>Stehno Zdeněk</t>
  </si>
  <si>
    <t>Kratochvíl Marek</t>
  </si>
  <si>
    <t>Schovanec Petr</t>
  </si>
  <si>
    <t>Hyrš Petr</t>
  </si>
  <si>
    <t>Prokop Petr</t>
  </si>
  <si>
    <t>Pavlov u Herálce</t>
  </si>
  <si>
    <t>Kohout Roman</t>
  </si>
  <si>
    <t>Petrkov</t>
  </si>
  <si>
    <t>Prokš Miroslav</t>
  </si>
  <si>
    <t>Jun Jaroslav</t>
  </si>
  <si>
    <t>Krpálek Martin</t>
  </si>
  <si>
    <t>Říha Jiří Ing.</t>
  </si>
  <si>
    <t>Žáček Václav</t>
  </si>
  <si>
    <t>Henzl Marek</t>
  </si>
  <si>
    <t>Tonar Martin Ing.</t>
  </si>
  <si>
    <t>Prchal Josef</t>
  </si>
  <si>
    <t>Kakáček Jiří</t>
  </si>
  <si>
    <t>Šustek Martin</t>
  </si>
  <si>
    <t>Matěna Ondřej</t>
  </si>
  <si>
    <t>Běohradský Tomáš</t>
  </si>
  <si>
    <t>Pešek Pavel</t>
  </si>
  <si>
    <t>Bezouška Ondřej</t>
  </si>
  <si>
    <t>Dobrohostov</t>
  </si>
  <si>
    <t>Krpálek Tomáš Ing.</t>
  </si>
  <si>
    <t>Sechovec Jiří</t>
  </si>
  <si>
    <t>Holenda Leoš</t>
  </si>
  <si>
    <t>Stýblo Martin</t>
  </si>
  <si>
    <t>Mišta Marek</t>
  </si>
  <si>
    <t>Rakušan Pavel</t>
  </si>
  <si>
    <t>Miřátský Jan</t>
  </si>
  <si>
    <t>Čapek Libor Mgr.</t>
  </si>
  <si>
    <t>Pešek Vlastimil</t>
  </si>
  <si>
    <t>Báťa Karel</t>
  </si>
  <si>
    <t>Odborná způsobilost pro rok 2017</t>
  </si>
  <si>
    <t>Odborná způsobilost velitel / strojník
letos = rok 2017</t>
  </si>
  <si>
    <t>Říha Petr (HZS Čepro)</t>
  </si>
  <si>
    <t>Čaloud Radek (HZS Čepro)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</si>
</sst>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\.\ mmmm\ yyyy"/>
    <numFmt numFmtId="169" formatCode="mmm/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55"/>
      <name val="Arial"/>
      <family val="2"/>
    </font>
    <font>
      <sz val="2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1"/>
      <color theme="0" tint="-0.24997000396251678"/>
      <name val="Arial"/>
      <family val="2"/>
    </font>
    <font>
      <sz val="2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7030A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wrapText="1"/>
      <protection locked="0"/>
    </xf>
    <xf numFmtId="14" fontId="3" fillId="33" borderId="10" xfId="0" applyNumberFormat="1" applyFont="1" applyFill="1" applyBorder="1" applyAlignment="1" applyProtection="1">
      <alignment horizontal="right" vertical="top" wrapText="1"/>
      <protection locked="0"/>
    </xf>
    <xf numFmtId="0" fontId="0" fillId="0" borderId="10" xfId="0" applyBorder="1" applyAlignment="1" applyProtection="1">
      <alignment horizontal="center"/>
      <protection hidden="1"/>
    </xf>
    <xf numFmtId="0" fontId="4" fillId="34" borderId="11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3" fillId="0" borderId="10" xfId="0" applyFont="1" applyBorder="1" applyAlignment="1" applyProtection="1">
      <alignment wrapText="1"/>
      <protection/>
    </xf>
    <xf numFmtId="14" fontId="3" fillId="33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Border="1" applyAlignment="1" applyProtection="1">
      <alignment/>
      <protection/>
    </xf>
    <xf numFmtId="14" fontId="3" fillId="33" borderId="10" xfId="0" applyNumberFormat="1" applyFont="1" applyFill="1" applyBorder="1" applyAlignment="1" applyProtection="1">
      <alignment horizontal="right" wrapText="1"/>
      <protection/>
    </xf>
    <xf numFmtId="14" fontId="3" fillId="35" borderId="10" xfId="0" applyNumberFormat="1" applyFont="1" applyFill="1" applyBorder="1" applyAlignment="1" applyProtection="1">
      <alignment horizontal="right" vertical="top" wrapText="1"/>
      <protection/>
    </xf>
    <xf numFmtId="14" fontId="46" fillId="0" borderId="10" xfId="0" applyNumberFormat="1" applyFont="1" applyBorder="1" applyAlignment="1" applyProtection="1">
      <alignment/>
      <protection/>
    </xf>
    <xf numFmtId="14" fontId="7" fillId="33" borderId="10" xfId="0" applyNumberFormat="1" applyFont="1" applyFill="1" applyBorder="1" applyAlignment="1" applyProtection="1">
      <alignment horizontal="right" vertical="top" wrapText="1"/>
      <protection/>
    </xf>
    <xf numFmtId="0" fontId="4" fillId="16" borderId="12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 applyProtection="1">
      <alignment wrapText="1"/>
      <protection/>
    </xf>
    <xf numFmtId="0" fontId="3" fillId="0" borderId="10" xfId="0" applyFont="1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14" fontId="3" fillId="0" borderId="10" xfId="0" applyNumberFormat="1" applyFont="1" applyFill="1" applyBorder="1" applyAlignment="1" applyProtection="1">
      <alignment horizontal="right" vertical="top" wrapText="1"/>
      <protection/>
    </xf>
    <xf numFmtId="14" fontId="3" fillId="0" borderId="10" xfId="0" applyNumberFormat="1" applyFont="1" applyFill="1" applyBorder="1" applyAlignment="1" applyProtection="1">
      <alignment horizontal="right" vertical="top" wrapText="1"/>
      <protection locked="0"/>
    </xf>
    <xf numFmtId="14" fontId="47" fillId="33" borderId="10" xfId="0" applyNumberFormat="1" applyFont="1" applyFill="1" applyBorder="1" applyAlignment="1" applyProtection="1">
      <alignment horizontal="right" vertical="top" wrapText="1"/>
      <protection locked="0"/>
    </xf>
    <xf numFmtId="1" fontId="0" fillId="0" borderId="0" xfId="0" applyNumberFormat="1" applyFill="1" applyAlignment="1" applyProtection="1">
      <alignment horizontal="left"/>
      <protection locked="0"/>
    </xf>
    <xf numFmtId="0" fontId="0" fillId="37" borderId="0" xfId="0" applyFill="1" applyAlignment="1">
      <alignment/>
    </xf>
    <xf numFmtId="14" fontId="0" fillId="37" borderId="0" xfId="0" applyNumberFormat="1" applyFill="1" applyAlignment="1" applyProtection="1">
      <alignment horizontal="left"/>
      <protection locked="0"/>
    </xf>
    <xf numFmtId="0" fontId="8" fillId="16" borderId="10" xfId="0" applyFont="1" applyFill="1" applyBorder="1" applyAlignment="1" applyProtection="1">
      <alignment horizontal="center" vertical="center" wrapText="1"/>
      <protection/>
    </xf>
    <xf numFmtId="14" fontId="3" fillId="35" borderId="10" xfId="0" applyNumberFormat="1" applyFont="1" applyFill="1" applyBorder="1" applyAlignment="1" applyProtection="1">
      <alignment horizontal="center" vertical="top" wrapText="1"/>
      <protection/>
    </xf>
    <xf numFmtId="14" fontId="3" fillId="32" borderId="10" xfId="0" applyNumberFormat="1" applyFont="1" applyFill="1" applyBorder="1" applyAlignment="1" applyProtection="1">
      <alignment horizontal="center" vertical="top" wrapText="1"/>
      <protection/>
    </xf>
    <xf numFmtId="14" fontId="7" fillId="33" borderId="10" xfId="0" applyNumberFormat="1" applyFont="1" applyFill="1" applyBorder="1" applyAlignment="1" applyProtection="1">
      <alignment horizontal="right" vertical="top" wrapText="1"/>
      <protection locked="0"/>
    </xf>
    <xf numFmtId="14" fontId="3" fillId="35" borderId="10" xfId="0" applyNumberFormat="1" applyFont="1" applyFill="1" applyBorder="1" applyAlignment="1" applyProtection="1">
      <alignment horizontal="right" vertical="top" wrapText="1"/>
      <protection locked="0"/>
    </xf>
    <xf numFmtId="0" fontId="3" fillId="0" borderId="10" xfId="0" applyFont="1" applyBorder="1" applyAlignment="1" applyProtection="1">
      <alignment horizontal="left" wrapText="1"/>
      <protection locked="0"/>
    </xf>
    <xf numFmtId="0" fontId="3" fillId="38" borderId="10" xfId="0" applyFont="1" applyFill="1" applyBorder="1" applyAlignment="1" applyProtection="1">
      <alignment wrapText="1"/>
      <protection locked="0"/>
    </xf>
    <xf numFmtId="0" fontId="9" fillId="0" borderId="10" xfId="0" applyFont="1" applyBorder="1" applyAlignment="1" applyProtection="1">
      <alignment horizontal="left" wrapText="1"/>
      <protection locked="0"/>
    </xf>
    <xf numFmtId="14" fontId="7" fillId="0" borderId="10" xfId="0" applyNumberFormat="1" applyFont="1" applyFill="1" applyBorder="1" applyAlignment="1" applyProtection="1">
      <alignment horizontal="right" vertical="top" wrapText="1"/>
      <protection locked="0"/>
    </xf>
    <xf numFmtId="14" fontId="7" fillId="0" borderId="10" xfId="0" applyNumberFormat="1" applyFont="1" applyFill="1" applyBorder="1" applyAlignment="1" applyProtection="1">
      <alignment horizontal="right" vertical="top" wrapText="1"/>
      <protection/>
    </xf>
    <xf numFmtId="14" fontId="3" fillId="33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Border="1" applyAlignment="1" applyProtection="1">
      <alignment/>
      <protection/>
    </xf>
    <xf numFmtId="0" fontId="9" fillId="0" borderId="10" xfId="0" applyFont="1" applyFill="1" applyBorder="1" applyAlignment="1" applyProtection="1">
      <alignment wrapText="1"/>
      <protection locked="0"/>
    </xf>
    <xf numFmtId="0" fontId="48" fillId="0" borderId="13" xfId="0" applyFont="1" applyBorder="1" applyAlignment="1" applyProtection="1">
      <alignment horizontal="center"/>
      <protection/>
    </xf>
    <xf numFmtId="0" fontId="4" fillId="16" borderId="14" xfId="0" applyFont="1" applyFill="1" applyBorder="1" applyAlignment="1" applyProtection="1">
      <alignment horizontal="center" vertical="center" wrapText="1"/>
      <protection/>
    </xf>
    <xf numFmtId="0" fontId="4" fillId="16" borderId="15" xfId="0" applyFont="1" applyFill="1" applyBorder="1" applyAlignment="1" applyProtection="1">
      <alignment horizontal="center" vertical="center" wrapText="1"/>
      <protection/>
    </xf>
    <xf numFmtId="0" fontId="4" fillId="16" borderId="11" xfId="0" applyFont="1" applyFill="1" applyBorder="1" applyAlignment="1" applyProtection="1">
      <alignment horizontal="center" vertical="center" wrapText="1"/>
      <protection/>
    </xf>
    <xf numFmtId="0" fontId="48" fillId="0" borderId="13" xfId="0" applyFont="1" applyBorder="1" applyAlignment="1" applyProtection="1">
      <alignment horizontal="center"/>
      <protection locked="0"/>
    </xf>
    <xf numFmtId="0" fontId="4" fillId="16" borderId="16" xfId="0" applyFont="1" applyFill="1" applyBorder="1" applyAlignment="1" applyProtection="1">
      <alignment horizontal="center" vertical="center" wrapText="1"/>
      <protection locked="0"/>
    </xf>
    <xf numFmtId="0" fontId="4" fillId="16" borderId="13" xfId="0" applyFont="1" applyFill="1" applyBorder="1" applyAlignment="1" applyProtection="1">
      <alignment horizontal="center" vertical="center" wrapText="1"/>
      <protection locked="0"/>
    </xf>
    <xf numFmtId="0" fontId="4" fillId="16" borderId="17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720"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theme="9" tint="0.3999499976634979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theme="9" tint="0.3999499976634979"/>
        </patternFill>
      </fill>
    </dxf>
    <dxf>
      <fill>
        <patternFill>
          <bgColor theme="1" tint="0.14996999502182007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14996999502182007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24995000660419464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24995000660419464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24995000660419464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24995000660419464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24995000660419464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fill>
        <patternFill>
          <bgColor theme="1" tint="0.24995000660419464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FF3737"/>
        </patternFill>
      </fill>
    </dxf>
    <dxf>
      <fill>
        <patternFill>
          <bgColor rgb="FF92D05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denek_sach\AppData\Local\Microsoft\Windows\Temporary%20Internet%20Files\Content.Outlook\4GYAZ3NA\Kopie%20-%20JPOIII_C-K%20-chotebo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denek_sach\AppData\Local\Microsoft\Windows\Temporary%20Internet%20Files\Content.Outlook\4GYAZ3NA\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denek_sach\AppData\Local\Microsoft\Windows\Temporary%20Internet%20Files\Content.Outlook\4GYAZ3NA\C-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denek_sach\AppData\Local\Microsoft\Windows\Temporary%20Internet%20Files\Content.Outlook\4GYAZ3NA\N%20-%20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mazat"/>
      <sheetName val="H. Krupá"/>
      <sheetName val="Chotěboř"/>
      <sheetName val="Jedlá"/>
      <sheetName val="Kožlí"/>
      <sheetName val="Krucemburk"/>
    </sheetNames>
    <sheetDataSet>
      <sheetData sheetId="0">
        <row r="2">
          <cell r="E2" t="str">
            <v>velitel jednotky</v>
          </cell>
        </row>
        <row r="3">
          <cell r="E3" t="str">
            <v>velitel družstva</v>
          </cell>
        </row>
        <row r="4">
          <cell r="E4" t="str">
            <v>strojník</v>
          </cell>
        </row>
        <row r="5">
          <cell r="E5" t="str">
            <v>hasič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mazat"/>
      <sheetName val="Bačkov"/>
      <sheetName val="Babice"/>
      <sheetName val="Barovice"/>
      <sheetName val="Bartoušov"/>
      <sheetName val="Bělá"/>
      <sheetName val="Bezděkov Ch."/>
      <sheetName val="Bezděkov Kr.H."/>
      <sheetName val="Bojiště"/>
      <sheetName val="Boňkov"/>
      <sheetName val="Br.Lhota"/>
      <sheetName val="Břevnice"/>
      <sheetName val="List2"/>
      <sheetName val="List3"/>
    </sheetNames>
    <sheetDataSet>
      <sheetData sheetId="0">
        <row r="2">
          <cell r="D2" t="str">
            <v>ano</v>
          </cell>
          <cell r="E2" t="str">
            <v>velitel jednotky</v>
          </cell>
        </row>
        <row r="3">
          <cell r="D3" t="str">
            <v>ne</v>
          </cell>
          <cell r="E3" t="str">
            <v>velitel družstva</v>
          </cell>
        </row>
        <row r="4">
          <cell r="E4" t="str">
            <v>strojník</v>
          </cell>
        </row>
        <row r="5">
          <cell r="E5" t="str">
            <v>hasič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emazat"/>
      <sheetName val="D. Krupá"/>
      <sheetName val="Druhanov"/>
      <sheetName val="List2"/>
      <sheetName val="List3"/>
    </sheetNames>
    <sheetDataSet>
      <sheetData sheetId="0">
        <row r="2">
          <cell r="E2" t="str">
            <v>velitel jednotky</v>
          </cell>
        </row>
        <row r="3">
          <cell r="E3" t="str">
            <v>velitel družstva</v>
          </cell>
        </row>
        <row r="4">
          <cell r="E4" t="str">
            <v>strojník</v>
          </cell>
        </row>
        <row r="5">
          <cell r="E5" t="str">
            <v>hasič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emazat"/>
      <sheetName val="Oudoleň"/>
      <sheetName val="Ov.Lhota"/>
      <sheetName val="List3"/>
    </sheetNames>
    <sheetDataSet>
      <sheetData sheetId="0">
        <row r="2">
          <cell r="E2" t="str">
            <v>velitel jednotky</v>
          </cell>
        </row>
        <row r="3">
          <cell r="E3" t="str">
            <v>velitel družstva</v>
          </cell>
        </row>
        <row r="4">
          <cell r="E4" t="str">
            <v>strojník</v>
          </cell>
        </row>
        <row r="5">
          <cell r="E5" t="str">
            <v>hasič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F13"/>
  <sheetViews>
    <sheetView zoomScalePageLayoutView="0" workbookViewId="0" topLeftCell="A1">
      <selection activeCell="A2" sqref="A2"/>
    </sheetView>
  </sheetViews>
  <sheetFormatPr defaultColWidth="9.140625" defaultRowHeight="15"/>
  <cols>
    <col min="1" max="3" width="13.140625" style="0" customWidth="1"/>
    <col min="4" max="4" width="14.28125" style="0" customWidth="1"/>
    <col min="5" max="5" width="23.28125" style="0" customWidth="1"/>
    <col min="6" max="6" width="17.421875" style="0" customWidth="1"/>
  </cols>
  <sheetData>
    <row r="1" spans="1:6" ht="15">
      <c r="A1" s="1" t="s">
        <v>588</v>
      </c>
      <c r="B1" s="1"/>
      <c r="C1" s="1"/>
      <c r="D1" s="1"/>
      <c r="E1" s="1" t="s">
        <v>1</v>
      </c>
      <c r="F1" s="1" t="s">
        <v>546</v>
      </c>
    </row>
    <row r="2" spans="1:6" ht="15">
      <c r="A2" s="29">
        <v>43100</v>
      </c>
      <c r="B2" s="27"/>
      <c r="C2" s="27"/>
      <c r="E2" t="s">
        <v>526</v>
      </c>
      <c r="F2" s="28">
        <v>2</v>
      </c>
    </row>
    <row r="3" spans="1:5" ht="15">
      <c r="A3" s="2"/>
      <c r="B3" s="2"/>
      <c r="C3" s="2"/>
      <c r="E3" t="s">
        <v>527</v>
      </c>
    </row>
    <row r="4" ht="15">
      <c r="E4" t="s">
        <v>528</v>
      </c>
    </row>
    <row r="5" ht="15">
      <c r="E5" t="s">
        <v>529</v>
      </c>
    </row>
    <row r="6" ht="15">
      <c r="E6" t="s">
        <v>587</v>
      </c>
    </row>
    <row r="7" ht="15">
      <c r="E7" t="s">
        <v>2</v>
      </c>
    </row>
    <row r="12" ht="15">
      <c r="A12" s="31" t="s">
        <v>682</v>
      </c>
    </row>
    <row r="13" ht="15">
      <c r="A13" s="32" t="s">
        <v>683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AC56"/>
  <sheetViews>
    <sheetView tabSelected="1" zoomScale="80" zoomScaleNormal="80" zoomScaleSheetLayoutView="100" zoomScalePageLayoutView="0" workbookViewId="0" topLeftCell="A1">
      <pane xSplit="4" ySplit="2" topLeftCell="E3" activePane="bottomRight" state="frozen"/>
      <selection pane="topLeft" activeCell="A1" sqref="A1"/>
      <selection pane="topRight" activeCell="F1" sqref="F1"/>
      <selection pane="bottomLeft" activeCell="A2" sqref="A2"/>
      <selection pane="bottomRight" activeCell="F4" sqref="F4"/>
    </sheetView>
  </sheetViews>
  <sheetFormatPr defaultColWidth="9.140625" defaultRowHeight="15"/>
  <cols>
    <col min="1" max="1" width="9.8515625" style="11" customWidth="1"/>
    <col min="2" max="2" width="25.8515625" style="11" customWidth="1"/>
    <col min="3" max="3" width="22.57421875" style="11" customWidth="1"/>
    <col min="4" max="4" width="26.28125" style="11" customWidth="1"/>
    <col min="5" max="5" width="77.28125" style="11" customWidth="1"/>
    <col min="6" max="6" width="18.421875" style="11" customWidth="1"/>
    <col min="7" max="7" width="16.140625" style="11" customWidth="1"/>
    <col min="8" max="8" width="15.57421875" style="11" customWidth="1"/>
    <col min="9" max="9" width="16.00390625" style="11" customWidth="1"/>
    <col min="10" max="10" width="17.57421875" style="11" customWidth="1"/>
    <col min="11" max="19" width="9.140625" style="11" customWidth="1"/>
    <col min="20" max="20" width="10.8515625" style="12" hidden="1" customWidth="1"/>
    <col min="21" max="24" width="9.140625" style="11" hidden="1" customWidth="1"/>
    <col min="25" max="26" width="10.28125" style="12" hidden="1" customWidth="1"/>
    <col min="27" max="29" width="9.140625" style="11" hidden="1" customWidth="1"/>
    <col min="30" max="16384" width="9.140625" style="11" customWidth="1"/>
  </cols>
  <sheetData>
    <row r="1" spans="1:26" ht="63.75" customHeight="1">
      <c r="A1" s="43" t="s">
        <v>738</v>
      </c>
      <c r="B1" s="43"/>
      <c r="C1" s="43"/>
      <c r="D1" s="43"/>
      <c r="E1" s="44" t="s">
        <v>545</v>
      </c>
      <c r="F1" s="45"/>
      <c r="G1" s="45"/>
      <c r="H1" s="45"/>
      <c r="I1" s="45"/>
      <c r="J1" s="46"/>
      <c r="T1" s="11"/>
      <c r="Y1" s="11"/>
      <c r="Z1" s="11"/>
    </row>
    <row r="2" spans="1:29" ht="105" customHeight="1">
      <c r="A2" s="10" t="s">
        <v>8</v>
      </c>
      <c r="B2" s="10" t="s">
        <v>7</v>
      </c>
      <c r="C2" s="10" t="s">
        <v>471</v>
      </c>
      <c r="D2" s="10" t="s">
        <v>0</v>
      </c>
      <c r="E2" s="20" t="s">
        <v>739</v>
      </c>
      <c r="F2" s="30" t="s">
        <v>626</v>
      </c>
      <c r="G2" s="30" t="s">
        <v>627</v>
      </c>
      <c r="H2" s="30" t="s">
        <v>628</v>
      </c>
      <c r="I2" s="30" t="s">
        <v>629</v>
      </c>
      <c r="J2" s="30" t="s">
        <v>630</v>
      </c>
      <c r="T2" s="12" t="s">
        <v>539</v>
      </c>
      <c r="U2" s="11" t="s">
        <v>536</v>
      </c>
      <c r="V2" s="11" t="s">
        <v>540</v>
      </c>
      <c r="W2" s="11" t="s">
        <v>537</v>
      </c>
      <c r="X2" s="11" t="s">
        <v>538</v>
      </c>
      <c r="Y2" s="12" t="s">
        <v>541</v>
      </c>
      <c r="Z2" s="12" t="s">
        <v>542</v>
      </c>
      <c r="AA2" s="11" t="s">
        <v>543</v>
      </c>
      <c r="AB2" s="23" t="s">
        <v>583</v>
      </c>
      <c r="AC2" s="23" t="s">
        <v>586</v>
      </c>
    </row>
    <row r="3" spans="1:29" ht="15" customHeight="1">
      <c r="A3" s="13">
        <v>611101</v>
      </c>
      <c r="B3" s="13" t="s">
        <v>4</v>
      </c>
      <c r="C3" s="13" t="s">
        <v>526</v>
      </c>
      <c r="D3" s="13" t="s">
        <v>249</v>
      </c>
      <c r="E3" s="6" t="str">
        <f aca="true" t="shared" si="0" ref="E3:E34">IF(AA3=0,CONCATENATE("Odborná způsobilost propadla v roce ",Z3),IF(AA3=1,CONCATENATE("Málo OP, musí až na OP k získání OZ (40 hodin) v roce ",Z3),IF(AA3=2,"Odborná způsobilost letos končí, nutno jít na OP k prodloužení OZ",IF(AA3=3,CONCATENATE("Musí letos na OP k prodloužení OZ, jinak znovu na získání OZ (40 hodin) v roce ",Z3),IF(AA3=4,CONCATENATE("Je doporučeno jít letos na OP k prodloužení OZ"),IF(AA3=5,CONCATENATE("Odborná způsobilost platná do roku ",Z3),"Není odborná způsobilost"))))))</f>
        <v>Je doporučeno jít letos na OP k prodloužení OZ</v>
      </c>
      <c r="F3" s="14">
        <v>42441</v>
      </c>
      <c r="G3" s="14"/>
      <c r="H3" s="14"/>
      <c r="I3" s="14"/>
      <c r="J3" s="14"/>
      <c r="T3" s="12">
        <f>YEAR(nemazat!$A$2)-YEAR(F3)</f>
        <v>1</v>
      </c>
      <c r="U3" s="11">
        <f aca="true" t="shared" si="1" ref="U3:U34">IF(G3,1,0)</f>
        <v>0</v>
      </c>
      <c r="V3" s="11">
        <f aca="true" t="shared" si="2" ref="V3:V34">IF(H3,1,0)</f>
        <v>0</v>
      </c>
      <c r="W3" s="11">
        <f aca="true" t="shared" si="3" ref="W3:W34">IF(I3,1,0)</f>
        <v>0</v>
      </c>
      <c r="X3" s="11">
        <f aca="true" t="shared" si="4" ref="X3:X34">IF(J3,1,0)</f>
        <v>0</v>
      </c>
      <c r="Y3" s="12">
        <f aca="true" t="shared" si="5" ref="Y3:Y29">SUM(U3:X3)</f>
        <v>0</v>
      </c>
      <c r="Z3" s="12">
        <f aca="true" t="shared" si="6" ref="Z3:Z34">YEAR(F3)+5</f>
        <v>2021</v>
      </c>
      <c r="AA3" s="11">
        <f aca="true" t="shared" si="7" ref="AA3:AA34">IF(AC3=1,IF(F3,IF(T3&gt;5,0,IF(T3=0,5,IF(T3=5,IF(Y3&lt;(T3-3),1,2),IF(Y3&lt;(T3-3),1,IF(Y3=(T3-3),3,4))))),-1),IF(F3,IF(T3&gt;5,0,IF(T3=5,2,5)),-1))</f>
        <v>4</v>
      </c>
      <c r="AB3" s="11">
        <f aca="true" ca="1" t="shared" si="8" ref="AB3:AB34">IF(OR(YEAR(G3)=YEAR(TODAY()),YEAR(H3)=YEAR(TODAY()),YEAR(I3)=YEAR(TODAY()),YEAR(J3)=YEAR(TODAY())),1,0)</f>
        <v>0</v>
      </c>
      <c r="AC3" s="11">
        <f aca="true" t="shared" si="9" ref="AC3:AC34">IF(MID(C3,1,3)="vel",1,0)</f>
        <v>1</v>
      </c>
    </row>
    <row r="4" spans="1:29" ht="15.75" customHeight="1">
      <c r="A4" s="13">
        <v>611101</v>
      </c>
      <c r="B4" s="13" t="s">
        <v>4</v>
      </c>
      <c r="C4" s="13" t="s">
        <v>526</v>
      </c>
      <c r="D4" s="13" t="s">
        <v>434</v>
      </c>
      <c r="E4" s="6" t="str">
        <f t="shared" si="0"/>
        <v>Odborná způsobilost letos končí, nutno jít na OP k prodloužení OZ</v>
      </c>
      <c r="F4" s="14">
        <v>40993</v>
      </c>
      <c r="G4" s="14">
        <v>41384</v>
      </c>
      <c r="H4" s="14">
        <v>41720</v>
      </c>
      <c r="I4" s="14"/>
      <c r="J4" s="14">
        <v>42441</v>
      </c>
      <c r="T4" s="12">
        <f>YEAR(nemazat!$A$2)-YEAR(F4)</f>
        <v>5</v>
      </c>
      <c r="U4" s="11">
        <f t="shared" si="1"/>
        <v>1</v>
      </c>
      <c r="V4" s="11">
        <f t="shared" si="2"/>
        <v>1</v>
      </c>
      <c r="W4" s="11">
        <f t="shared" si="3"/>
        <v>0</v>
      </c>
      <c r="X4" s="11">
        <f t="shared" si="4"/>
        <v>1</v>
      </c>
      <c r="Y4" s="12">
        <f t="shared" si="5"/>
        <v>3</v>
      </c>
      <c r="Z4" s="12">
        <f t="shared" si="6"/>
        <v>2017</v>
      </c>
      <c r="AA4" s="11">
        <f t="shared" si="7"/>
        <v>2</v>
      </c>
      <c r="AB4" s="11">
        <f ca="1" t="shared" si="8"/>
        <v>1</v>
      </c>
      <c r="AC4" s="11">
        <f t="shared" si="9"/>
        <v>1</v>
      </c>
    </row>
    <row r="5" spans="1:29" ht="15.75" customHeight="1">
      <c r="A5" s="13">
        <v>611101</v>
      </c>
      <c r="B5" s="13" t="s">
        <v>4</v>
      </c>
      <c r="C5" s="13" t="s">
        <v>526</v>
      </c>
      <c r="D5" s="13" t="s">
        <v>252</v>
      </c>
      <c r="E5" s="6" t="str">
        <f t="shared" si="0"/>
        <v>Je doporučeno jít letos na OP k prodloužení OZ</v>
      </c>
      <c r="F5" s="14">
        <v>41720</v>
      </c>
      <c r="G5" s="15"/>
      <c r="H5" s="14">
        <v>42441</v>
      </c>
      <c r="I5" s="14"/>
      <c r="J5" s="16"/>
      <c r="T5" s="12">
        <f>YEAR(nemazat!$A$2)-YEAR(F5)</f>
        <v>3</v>
      </c>
      <c r="U5" s="11">
        <f t="shared" si="1"/>
        <v>0</v>
      </c>
      <c r="V5" s="11">
        <f t="shared" si="2"/>
        <v>1</v>
      </c>
      <c r="W5" s="11">
        <f t="shared" si="3"/>
        <v>0</v>
      </c>
      <c r="X5" s="11">
        <f t="shared" si="4"/>
        <v>0</v>
      </c>
      <c r="Y5" s="12">
        <f t="shared" si="5"/>
        <v>1</v>
      </c>
      <c r="Z5" s="12">
        <f t="shared" si="6"/>
        <v>2019</v>
      </c>
      <c r="AA5" s="11">
        <f t="shared" si="7"/>
        <v>4</v>
      </c>
      <c r="AB5" s="11">
        <f ca="1" t="shared" si="8"/>
        <v>1</v>
      </c>
      <c r="AC5" s="11">
        <f t="shared" si="9"/>
        <v>1</v>
      </c>
    </row>
    <row r="6" spans="1:29" ht="15">
      <c r="A6" s="13">
        <v>611101</v>
      </c>
      <c r="B6" s="13" t="s">
        <v>4</v>
      </c>
      <c r="C6" s="13" t="s">
        <v>526</v>
      </c>
      <c r="D6" s="13" t="s">
        <v>250</v>
      </c>
      <c r="E6" s="6" t="str">
        <f t="shared" si="0"/>
        <v>Je doporučeno jít letos na OP k prodloužení OZ</v>
      </c>
      <c r="F6" s="14">
        <v>42441</v>
      </c>
      <c r="G6" s="40"/>
      <c r="H6" s="14"/>
      <c r="I6" s="14"/>
      <c r="J6" s="14"/>
      <c r="T6" s="12">
        <f>YEAR(nemazat!$A$2)-YEAR(F6)</f>
        <v>1</v>
      </c>
      <c r="U6" s="11">
        <f t="shared" si="1"/>
        <v>0</v>
      </c>
      <c r="V6" s="11">
        <f t="shared" si="2"/>
        <v>0</v>
      </c>
      <c r="W6" s="11">
        <f t="shared" si="3"/>
        <v>0</v>
      </c>
      <c r="X6" s="11">
        <f t="shared" si="4"/>
        <v>0</v>
      </c>
      <c r="Y6" s="12">
        <f t="shared" si="5"/>
        <v>0</v>
      </c>
      <c r="Z6" s="12">
        <f t="shared" si="6"/>
        <v>2021</v>
      </c>
      <c r="AA6" s="11">
        <f t="shared" si="7"/>
        <v>4</v>
      </c>
      <c r="AB6" s="11">
        <f ca="1" t="shared" si="8"/>
        <v>0</v>
      </c>
      <c r="AC6" s="11">
        <f t="shared" si="9"/>
        <v>1</v>
      </c>
    </row>
    <row r="7" spans="1:29" ht="15">
      <c r="A7" s="13">
        <v>611101</v>
      </c>
      <c r="B7" s="13" t="s">
        <v>4</v>
      </c>
      <c r="C7" s="13" t="s">
        <v>526</v>
      </c>
      <c r="D7" s="13" t="s">
        <v>251</v>
      </c>
      <c r="E7" s="6" t="str">
        <f t="shared" si="0"/>
        <v>Je doporučeno jít letos na OP k prodloužení OZ</v>
      </c>
      <c r="F7" s="14">
        <v>42441</v>
      </c>
      <c r="G7" s="14"/>
      <c r="H7" s="14"/>
      <c r="I7" s="14"/>
      <c r="J7" s="14"/>
      <c r="T7" s="12">
        <f>YEAR(nemazat!$A$2)-YEAR(F7)</f>
        <v>1</v>
      </c>
      <c r="U7" s="11">
        <f t="shared" si="1"/>
        <v>0</v>
      </c>
      <c r="V7" s="11">
        <f t="shared" si="2"/>
        <v>0</v>
      </c>
      <c r="W7" s="11">
        <f t="shared" si="3"/>
        <v>0</v>
      </c>
      <c r="X7" s="11">
        <f t="shared" si="4"/>
        <v>0</v>
      </c>
      <c r="Y7" s="12">
        <f t="shared" si="5"/>
        <v>0</v>
      </c>
      <c r="Z7" s="12">
        <f t="shared" si="6"/>
        <v>2021</v>
      </c>
      <c r="AA7" s="11">
        <f t="shared" si="7"/>
        <v>4</v>
      </c>
      <c r="AB7" s="11">
        <f ca="1" t="shared" si="8"/>
        <v>0</v>
      </c>
      <c r="AC7" s="11">
        <f t="shared" si="9"/>
        <v>1</v>
      </c>
    </row>
    <row r="8" spans="1:29" ht="15">
      <c r="A8" s="13">
        <v>611101</v>
      </c>
      <c r="B8" s="13" t="s">
        <v>4</v>
      </c>
      <c r="C8" s="13" t="s">
        <v>526</v>
      </c>
      <c r="D8" s="13" t="s">
        <v>524</v>
      </c>
      <c r="E8" s="6" t="str">
        <f t="shared" si="0"/>
        <v>Je doporučeno jít letos na OP k prodloužení OZ</v>
      </c>
      <c r="F8" s="14">
        <v>41740</v>
      </c>
      <c r="G8" s="14">
        <v>42077</v>
      </c>
      <c r="H8" s="40">
        <v>42441</v>
      </c>
      <c r="I8" s="14"/>
      <c r="J8" s="14"/>
      <c r="T8" s="12">
        <f>YEAR(nemazat!$A$2)-YEAR(F8)</f>
        <v>3</v>
      </c>
      <c r="U8" s="11">
        <f t="shared" si="1"/>
        <v>1</v>
      </c>
      <c r="V8" s="11">
        <f t="shared" si="2"/>
        <v>1</v>
      </c>
      <c r="W8" s="11">
        <f t="shared" si="3"/>
        <v>0</v>
      </c>
      <c r="X8" s="11">
        <f t="shared" si="4"/>
        <v>0</v>
      </c>
      <c r="Y8" s="12">
        <f t="shared" si="5"/>
        <v>2</v>
      </c>
      <c r="Z8" s="12">
        <f t="shared" si="6"/>
        <v>2019</v>
      </c>
      <c r="AA8" s="11">
        <f t="shared" si="7"/>
        <v>4</v>
      </c>
      <c r="AB8" s="11">
        <f ca="1" t="shared" si="8"/>
        <v>1</v>
      </c>
      <c r="AC8" s="11">
        <f t="shared" si="9"/>
        <v>1</v>
      </c>
    </row>
    <row r="9" spans="1:29" ht="15">
      <c r="A9" s="13">
        <v>611101</v>
      </c>
      <c r="B9" s="13" t="s">
        <v>4</v>
      </c>
      <c r="C9" s="13" t="s">
        <v>527</v>
      </c>
      <c r="D9" s="13" t="s">
        <v>631</v>
      </c>
      <c r="E9" s="6" t="str">
        <f t="shared" si="0"/>
        <v>Odborná způsobilost platná do roku 2021</v>
      </c>
      <c r="F9" s="14">
        <v>42468</v>
      </c>
      <c r="G9" s="14"/>
      <c r="H9" s="14"/>
      <c r="I9" s="14"/>
      <c r="J9" s="14"/>
      <c r="T9" s="12">
        <f>YEAR(nemazat!$A$2)-YEAR(F9)</f>
        <v>1</v>
      </c>
      <c r="U9" s="11">
        <f t="shared" si="1"/>
        <v>0</v>
      </c>
      <c r="V9" s="11">
        <f t="shared" si="2"/>
        <v>0</v>
      </c>
      <c r="W9" s="11">
        <f t="shared" si="3"/>
        <v>0</v>
      </c>
      <c r="X9" s="11">
        <f t="shared" si="4"/>
        <v>0</v>
      </c>
      <c r="Y9" s="12">
        <f t="shared" si="5"/>
        <v>0</v>
      </c>
      <c r="Z9" s="12">
        <f t="shared" si="6"/>
        <v>2021</v>
      </c>
      <c r="AA9" s="11">
        <f t="shared" si="7"/>
        <v>5</v>
      </c>
      <c r="AB9" s="11">
        <f ca="1" t="shared" si="8"/>
        <v>0</v>
      </c>
      <c r="AC9" s="11">
        <f t="shared" si="9"/>
        <v>0</v>
      </c>
    </row>
    <row r="10" spans="1:29" ht="15">
      <c r="A10" s="13">
        <v>611101</v>
      </c>
      <c r="B10" s="13" t="s">
        <v>4</v>
      </c>
      <c r="C10" s="13" t="s">
        <v>527</v>
      </c>
      <c r="D10" s="13" t="s">
        <v>608</v>
      </c>
      <c r="E10" s="6" t="str">
        <f t="shared" si="0"/>
        <v>Odborná způsobilost platná do roku 2019</v>
      </c>
      <c r="F10" s="14">
        <v>41740</v>
      </c>
      <c r="G10" s="14"/>
      <c r="H10" s="14"/>
      <c r="I10" s="14"/>
      <c r="J10" s="14"/>
      <c r="T10" s="12">
        <f>YEAR(nemazat!$A$2)-YEAR(F10)</f>
        <v>3</v>
      </c>
      <c r="U10" s="11">
        <f t="shared" si="1"/>
        <v>0</v>
      </c>
      <c r="V10" s="11">
        <f t="shared" si="2"/>
        <v>0</v>
      </c>
      <c r="W10" s="11">
        <f t="shared" si="3"/>
        <v>0</v>
      </c>
      <c r="X10" s="11">
        <f t="shared" si="4"/>
        <v>0</v>
      </c>
      <c r="Y10" s="12">
        <f t="shared" si="5"/>
        <v>0</v>
      </c>
      <c r="Z10" s="12">
        <f t="shared" si="6"/>
        <v>2019</v>
      </c>
      <c r="AA10" s="11">
        <f t="shared" si="7"/>
        <v>5</v>
      </c>
      <c r="AB10" s="11">
        <f ca="1" t="shared" si="8"/>
        <v>0</v>
      </c>
      <c r="AC10" s="11">
        <f t="shared" si="9"/>
        <v>0</v>
      </c>
    </row>
    <row r="11" spans="1:29" ht="15">
      <c r="A11" s="13">
        <v>611101</v>
      </c>
      <c r="B11" s="13" t="s">
        <v>4</v>
      </c>
      <c r="C11" s="13" t="s">
        <v>527</v>
      </c>
      <c r="D11" s="13" t="s">
        <v>253</v>
      </c>
      <c r="E11" s="6" t="str">
        <f t="shared" si="0"/>
        <v>Odborná způsobilost platná do roku 2019</v>
      </c>
      <c r="F11" s="14">
        <v>41713</v>
      </c>
      <c r="G11" s="14"/>
      <c r="H11" s="18"/>
      <c r="I11" s="14"/>
      <c r="J11" s="14"/>
      <c r="T11" s="12">
        <f>YEAR(nemazat!$A$2)-YEAR(F11)</f>
        <v>3</v>
      </c>
      <c r="U11" s="11">
        <f t="shared" si="1"/>
        <v>0</v>
      </c>
      <c r="V11" s="11">
        <f t="shared" si="2"/>
        <v>0</v>
      </c>
      <c r="W11" s="11">
        <f t="shared" si="3"/>
        <v>0</v>
      </c>
      <c r="X11" s="11">
        <f t="shared" si="4"/>
        <v>0</v>
      </c>
      <c r="Y11" s="12">
        <f t="shared" si="5"/>
        <v>0</v>
      </c>
      <c r="Z11" s="12">
        <f t="shared" si="6"/>
        <v>2019</v>
      </c>
      <c r="AA11" s="11">
        <f t="shared" si="7"/>
        <v>5</v>
      </c>
      <c r="AB11" s="11">
        <f ca="1" t="shared" si="8"/>
        <v>0</v>
      </c>
      <c r="AC11" s="11">
        <f t="shared" si="9"/>
        <v>0</v>
      </c>
    </row>
    <row r="12" spans="1:29" ht="15">
      <c r="A12" s="13">
        <v>611101</v>
      </c>
      <c r="B12" s="13" t="s">
        <v>4</v>
      </c>
      <c r="C12" s="13" t="s">
        <v>527</v>
      </c>
      <c r="D12" s="13" t="s">
        <v>430</v>
      </c>
      <c r="E12" s="6" t="str">
        <f t="shared" si="0"/>
        <v>Odborná způsobilost platná do roku 2022</v>
      </c>
      <c r="F12" s="17">
        <v>43100</v>
      </c>
      <c r="G12" s="14"/>
      <c r="H12" s="14"/>
      <c r="I12" s="14"/>
      <c r="J12" s="14"/>
      <c r="T12" s="12">
        <f>YEAR(nemazat!$A$2)-YEAR(F12)</f>
        <v>0</v>
      </c>
      <c r="U12" s="11">
        <f t="shared" si="1"/>
        <v>0</v>
      </c>
      <c r="V12" s="11">
        <f t="shared" si="2"/>
        <v>0</v>
      </c>
      <c r="W12" s="11">
        <f t="shared" si="3"/>
        <v>0</v>
      </c>
      <c r="X12" s="11">
        <f t="shared" si="4"/>
        <v>0</v>
      </c>
      <c r="Y12" s="12">
        <f t="shared" si="5"/>
        <v>0</v>
      </c>
      <c r="Z12" s="12">
        <f t="shared" si="6"/>
        <v>2022</v>
      </c>
      <c r="AA12" s="11">
        <f t="shared" si="7"/>
        <v>5</v>
      </c>
      <c r="AB12" s="11">
        <f ca="1" t="shared" si="8"/>
        <v>0</v>
      </c>
      <c r="AC12" s="11">
        <f t="shared" si="9"/>
        <v>0</v>
      </c>
    </row>
    <row r="13" spans="1:29" ht="15">
      <c r="A13" s="13">
        <v>611101</v>
      </c>
      <c r="B13" s="13" t="s">
        <v>4</v>
      </c>
      <c r="C13" s="13" t="s">
        <v>527</v>
      </c>
      <c r="D13" s="13" t="s">
        <v>429</v>
      </c>
      <c r="E13" s="6" t="str">
        <f t="shared" si="0"/>
        <v>Odborná způsobilost platná do roku 2022</v>
      </c>
      <c r="F13" s="17">
        <v>43100</v>
      </c>
      <c r="G13" s="14"/>
      <c r="H13" s="14"/>
      <c r="I13" s="14"/>
      <c r="J13" s="14"/>
      <c r="T13" s="12">
        <f>YEAR(nemazat!$A$2)-YEAR(F13)</f>
        <v>0</v>
      </c>
      <c r="U13" s="11">
        <f t="shared" si="1"/>
        <v>0</v>
      </c>
      <c r="V13" s="11">
        <f t="shared" si="2"/>
        <v>0</v>
      </c>
      <c r="W13" s="11">
        <f t="shared" si="3"/>
        <v>0</v>
      </c>
      <c r="X13" s="11">
        <f t="shared" si="4"/>
        <v>0</v>
      </c>
      <c r="Y13" s="12">
        <f t="shared" si="5"/>
        <v>0</v>
      </c>
      <c r="Z13" s="12">
        <f t="shared" si="6"/>
        <v>2022</v>
      </c>
      <c r="AA13" s="11">
        <f t="shared" si="7"/>
        <v>5</v>
      </c>
      <c r="AB13" s="11">
        <f ca="1" t="shared" si="8"/>
        <v>0</v>
      </c>
      <c r="AC13" s="11">
        <f t="shared" si="9"/>
        <v>0</v>
      </c>
    </row>
    <row r="14" spans="1:29" ht="15">
      <c r="A14" s="13">
        <v>611101</v>
      </c>
      <c r="B14" s="13" t="s">
        <v>4</v>
      </c>
      <c r="C14" s="13" t="s">
        <v>527</v>
      </c>
      <c r="D14" s="13" t="s">
        <v>247</v>
      </c>
      <c r="E14" s="6" t="str">
        <f t="shared" si="0"/>
        <v>Odborná způsobilost platná do roku 2021</v>
      </c>
      <c r="F14" s="14">
        <v>42448</v>
      </c>
      <c r="G14" s="14"/>
      <c r="H14" s="14"/>
      <c r="I14" s="16"/>
      <c r="J14" s="16"/>
      <c r="T14" s="12">
        <f>YEAR(nemazat!$A$2)-YEAR(F14)</f>
        <v>1</v>
      </c>
      <c r="U14" s="11">
        <f t="shared" si="1"/>
        <v>0</v>
      </c>
      <c r="V14" s="11">
        <f t="shared" si="2"/>
        <v>0</v>
      </c>
      <c r="W14" s="11">
        <f t="shared" si="3"/>
        <v>0</v>
      </c>
      <c r="X14" s="11">
        <f t="shared" si="4"/>
        <v>0</v>
      </c>
      <c r="Y14" s="12">
        <f t="shared" si="5"/>
        <v>0</v>
      </c>
      <c r="Z14" s="12">
        <f t="shared" si="6"/>
        <v>2021</v>
      </c>
      <c r="AA14" s="11">
        <f t="shared" si="7"/>
        <v>5</v>
      </c>
      <c r="AB14" s="11">
        <f ca="1" t="shared" si="8"/>
        <v>0</v>
      </c>
      <c r="AC14" s="11">
        <f t="shared" si="9"/>
        <v>0</v>
      </c>
    </row>
    <row r="15" spans="1:29" ht="15">
      <c r="A15" s="13">
        <v>611101</v>
      </c>
      <c r="B15" s="13" t="s">
        <v>4</v>
      </c>
      <c r="C15" s="13" t="s">
        <v>527</v>
      </c>
      <c r="D15" s="13" t="s">
        <v>248</v>
      </c>
      <c r="E15" s="6" t="str">
        <f t="shared" si="0"/>
        <v>Odborná způsobilost platná do roku 2021</v>
      </c>
      <c r="F15" s="14">
        <v>42448</v>
      </c>
      <c r="G15" s="14"/>
      <c r="H15" s="14"/>
      <c r="I15" s="16"/>
      <c r="J15" s="16"/>
      <c r="T15" s="12">
        <f>YEAR(nemazat!$A$2)-YEAR(F15)</f>
        <v>1</v>
      </c>
      <c r="U15" s="11">
        <f t="shared" si="1"/>
        <v>0</v>
      </c>
      <c r="V15" s="11">
        <f t="shared" si="2"/>
        <v>0</v>
      </c>
      <c r="W15" s="11">
        <f t="shared" si="3"/>
        <v>0</v>
      </c>
      <c r="X15" s="11">
        <f t="shared" si="4"/>
        <v>0</v>
      </c>
      <c r="Y15" s="12">
        <f>SUM(U15:X15)</f>
        <v>0</v>
      </c>
      <c r="Z15" s="12">
        <f t="shared" si="6"/>
        <v>2021</v>
      </c>
      <c r="AA15" s="11">
        <f t="shared" si="7"/>
        <v>5</v>
      </c>
      <c r="AB15" s="11">
        <f ca="1" t="shared" si="8"/>
        <v>0</v>
      </c>
      <c r="AC15" s="11">
        <f t="shared" si="9"/>
        <v>0</v>
      </c>
    </row>
    <row r="16" spans="1:29" ht="15">
      <c r="A16" s="13">
        <v>611101</v>
      </c>
      <c r="B16" s="13" t="s">
        <v>4</v>
      </c>
      <c r="C16" s="13" t="s">
        <v>527</v>
      </c>
      <c r="D16" s="13" t="s">
        <v>419</v>
      </c>
      <c r="E16" s="6" t="str">
        <f t="shared" si="0"/>
        <v>Odborná způsobilost platná do roku 2022</v>
      </c>
      <c r="F16" s="17">
        <v>43100</v>
      </c>
      <c r="G16" s="14"/>
      <c r="H16" s="14"/>
      <c r="I16" s="14"/>
      <c r="J16" s="14"/>
      <c r="T16" s="12">
        <f>YEAR(nemazat!$A$2)-YEAR(F16)</f>
        <v>0</v>
      </c>
      <c r="U16" s="11">
        <f t="shared" si="1"/>
        <v>0</v>
      </c>
      <c r="V16" s="11">
        <f t="shared" si="2"/>
        <v>0</v>
      </c>
      <c r="W16" s="11">
        <f t="shared" si="3"/>
        <v>0</v>
      </c>
      <c r="X16" s="11">
        <f t="shared" si="4"/>
        <v>0</v>
      </c>
      <c r="Y16" s="12">
        <f>SUM(U16:X16)</f>
        <v>0</v>
      </c>
      <c r="Z16" s="12">
        <f t="shared" si="6"/>
        <v>2022</v>
      </c>
      <c r="AA16" s="11">
        <f t="shared" si="7"/>
        <v>5</v>
      </c>
      <c r="AB16" s="11">
        <f ca="1" t="shared" si="8"/>
        <v>0</v>
      </c>
      <c r="AC16" s="11">
        <f t="shared" si="9"/>
        <v>0</v>
      </c>
    </row>
    <row r="17" spans="1:29" ht="15">
      <c r="A17" s="13">
        <v>611101</v>
      </c>
      <c r="B17" s="13" t="s">
        <v>4</v>
      </c>
      <c r="C17" s="13" t="s">
        <v>527</v>
      </c>
      <c r="D17" s="13" t="s">
        <v>523</v>
      </c>
      <c r="E17" s="6" t="str">
        <f t="shared" si="0"/>
        <v>Odborná způsobilost platná do roku 2018</v>
      </c>
      <c r="F17" s="14">
        <v>41357</v>
      </c>
      <c r="G17" s="14"/>
      <c r="H17" s="14"/>
      <c r="I17" s="14"/>
      <c r="J17" s="14"/>
      <c r="T17" s="12">
        <f>YEAR(nemazat!$A$2)-YEAR(F17)</f>
        <v>4</v>
      </c>
      <c r="U17" s="11">
        <f t="shared" si="1"/>
        <v>0</v>
      </c>
      <c r="V17" s="11">
        <f t="shared" si="2"/>
        <v>0</v>
      </c>
      <c r="W17" s="11">
        <f t="shared" si="3"/>
        <v>0</v>
      </c>
      <c r="X17" s="11">
        <f t="shared" si="4"/>
        <v>0</v>
      </c>
      <c r="Y17" s="12">
        <f>SUM(U17:X17)</f>
        <v>0</v>
      </c>
      <c r="Z17" s="12">
        <f t="shared" si="6"/>
        <v>2018</v>
      </c>
      <c r="AA17" s="11">
        <f t="shared" si="7"/>
        <v>5</v>
      </c>
      <c r="AB17" s="11">
        <f ca="1" t="shared" si="8"/>
        <v>0</v>
      </c>
      <c r="AC17" s="11">
        <f t="shared" si="9"/>
        <v>0</v>
      </c>
    </row>
    <row r="18" spans="1:29" ht="15">
      <c r="A18" s="13">
        <v>611101</v>
      </c>
      <c r="B18" s="13" t="s">
        <v>4</v>
      </c>
      <c r="C18" s="13" t="s">
        <v>527</v>
      </c>
      <c r="D18" s="13" t="s">
        <v>217</v>
      </c>
      <c r="E18" s="6" t="str">
        <f t="shared" si="0"/>
        <v>Odborná způsobilost platná do roku 2020</v>
      </c>
      <c r="F18" s="14">
        <v>42097</v>
      </c>
      <c r="G18" s="14"/>
      <c r="H18" s="14"/>
      <c r="I18" s="14"/>
      <c r="J18" s="14"/>
      <c r="T18" s="12">
        <f>YEAR(nemazat!$A$2)-YEAR(F18)</f>
        <v>2</v>
      </c>
      <c r="U18" s="11">
        <f t="shared" si="1"/>
        <v>0</v>
      </c>
      <c r="V18" s="11">
        <f t="shared" si="2"/>
        <v>0</v>
      </c>
      <c r="W18" s="11">
        <f t="shared" si="3"/>
        <v>0</v>
      </c>
      <c r="X18" s="11">
        <f t="shared" si="4"/>
        <v>0</v>
      </c>
      <c r="Y18" s="12">
        <f t="shared" si="5"/>
        <v>0</v>
      </c>
      <c r="Z18" s="12">
        <f t="shared" si="6"/>
        <v>2020</v>
      </c>
      <c r="AA18" s="11">
        <f t="shared" si="7"/>
        <v>5</v>
      </c>
      <c r="AB18" s="11">
        <f ca="1" t="shared" si="8"/>
        <v>0</v>
      </c>
      <c r="AC18" s="11">
        <f t="shared" si="9"/>
        <v>0</v>
      </c>
    </row>
    <row r="19" spans="1:29" ht="15">
      <c r="A19" s="13">
        <v>611113</v>
      </c>
      <c r="B19" s="13" t="s">
        <v>9</v>
      </c>
      <c r="C19" s="13" t="s">
        <v>526</v>
      </c>
      <c r="D19" s="13" t="s">
        <v>229</v>
      </c>
      <c r="E19" s="6" t="str">
        <f t="shared" si="0"/>
        <v>Je doporučeno jít letos na OP k prodloužení OZ</v>
      </c>
      <c r="F19" s="14">
        <v>42441</v>
      </c>
      <c r="G19" s="14"/>
      <c r="H19" s="14"/>
      <c r="I19" s="14"/>
      <c r="J19" s="14"/>
      <c r="T19" s="12">
        <f>YEAR(nemazat!$A$2)-YEAR(F19)</f>
        <v>1</v>
      </c>
      <c r="U19" s="11">
        <f t="shared" si="1"/>
        <v>0</v>
      </c>
      <c r="V19" s="11">
        <f t="shared" si="2"/>
        <v>0</v>
      </c>
      <c r="W19" s="11">
        <f t="shared" si="3"/>
        <v>0</v>
      </c>
      <c r="X19" s="11">
        <f t="shared" si="4"/>
        <v>0</v>
      </c>
      <c r="Y19" s="12">
        <f t="shared" si="5"/>
        <v>0</v>
      </c>
      <c r="Z19" s="12">
        <f t="shared" si="6"/>
        <v>2021</v>
      </c>
      <c r="AA19" s="11">
        <f t="shared" si="7"/>
        <v>4</v>
      </c>
      <c r="AB19" s="11">
        <f ca="1" t="shared" si="8"/>
        <v>0</v>
      </c>
      <c r="AC19" s="11">
        <f t="shared" si="9"/>
        <v>1</v>
      </c>
    </row>
    <row r="20" spans="1:29" ht="15">
      <c r="A20" s="13">
        <v>611113</v>
      </c>
      <c r="B20" s="13" t="s">
        <v>9</v>
      </c>
      <c r="C20" s="13" t="s">
        <v>526</v>
      </c>
      <c r="D20" s="13" t="s">
        <v>3</v>
      </c>
      <c r="E20" s="6" t="str">
        <f t="shared" si="0"/>
        <v>Je doporučeno jít letos na OP k prodloužení OZ</v>
      </c>
      <c r="F20" s="14">
        <v>42441</v>
      </c>
      <c r="G20" s="14"/>
      <c r="H20" s="14"/>
      <c r="I20" s="14"/>
      <c r="J20" s="14"/>
      <c r="T20" s="12">
        <f>YEAR(nemazat!$A$2)-YEAR(F20)</f>
        <v>1</v>
      </c>
      <c r="U20" s="11">
        <f t="shared" si="1"/>
        <v>0</v>
      </c>
      <c r="V20" s="11">
        <f t="shared" si="2"/>
        <v>0</v>
      </c>
      <c r="W20" s="11">
        <f t="shared" si="3"/>
        <v>0</v>
      </c>
      <c r="X20" s="11">
        <f t="shared" si="4"/>
        <v>0</v>
      </c>
      <c r="Y20" s="12">
        <f t="shared" si="5"/>
        <v>0</v>
      </c>
      <c r="Z20" s="12">
        <f t="shared" si="6"/>
        <v>2021</v>
      </c>
      <c r="AA20" s="11">
        <f t="shared" si="7"/>
        <v>4</v>
      </c>
      <c r="AB20" s="11">
        <f ca="1" t="shared" si="8"/>
        <v>0</v>
      </c>
      <c r="AC20" s="11">
        <f t="shared" si="9"/>
        <v>1</v>
      </c>
    </row>
    <row r="21" spans="1:29" ht="15">
      <c r="A21" s="13">
        <v>611113</v>
      </c>
      <c r="B21" s="13" t="s">
        <v>9</v>
      </c>
      <c r="C21" s="13" t="s">
        <v>526</v>
      </c>
      <c r="D21" s="13" t="s">
        <v>231</v>
      </c>
      <c r="E21" s="6" t="str">
        <f t="shared" si="0"/>
        <v>Je doporučeno jít letos na OP k prodloužení OZ</v>
      </c>
      <c r="F21" s="14">
        <v>42441</v>
      </c>
      <c r="G21" s="14"/>
      <c r="H21" s="14"/>
      <c r="I21" s="14"/>
      <c r="J21" s="14"/>
      <c r="T21" s="12">
        <f>YEAR(nemazat!$A$2)-YEAR(F21)</f>
        <v>1</v>
      </c>
      <c r="U21" s="11">
        <f t="shared" si="1"/>
        <v>0</v>
      </c>
      <c r="V21" s="11">
        <f t="shared" si="2"/>
        <v>0</v>
      </c>
      <c r="W21" s="11">
        <f t="shared" si="3"/>
        <v>0</v>
      </c>
      <c r="X21" s="11">
        <f t="shared" si="4"/>
        <v>0</v>
      </c>
      <c r="Y21" s="12">
        <f t="shared" si="5"/>
        <v>0</v>
      </c>
      <c r="Z21" s="12">
        <f t="shared" si="6"/>
        <v>2021</v>
      </c>
      <c r="AA21" s="11">
        <f t="shared" si="7"/>
        <v>4</v>
      </c>
      <c r="AB21" s="11">
        <f ca="1" t="shared" si="8"/>
        <v>0</v>
      </c>
      <c r="AC21" s="11">
        <f t="shared" si="9"/>
        <v>1</v>
      </c>
    </row>
    <row r="22" spans="1:29" ht="15">
      <c r="A22" s="13">
        <v>611113</v>
      </c>
      <c r="B22" s="13" t="s">
        <v>9</v>
      </c>
      <c r="C22" s="13" t="s">
        <v>526</v>
      </c>
      <c r="D22" s="13" t="s">
        <v>230</v>
      </c>
      <c r="E22" s="6" t="str">
        <f t="shared" si="0"/>
        <v>Je doporučeno jít letos na OP k prodloužení OZ</v>
      </c>
      <c r="F22" s="14">
        <v>42441</v>
      </c>
      <c r="G22" s="14"/>
      <c r="H22" s="14"/>
      <c r="I22" s="14"/>
      <c r="J22" s="14"/>
      <c r="T22" s="12">
        <f>YEAR(nemazat!$A$2)-YEAR(F22)</f>
        <v>1</v>
      </c>
      <c r="U22" s="11">
        <f t="shared" si="1"/>
        <v>0</v>
      </c>
      <c r="V22" s="11">
        <f t="shared" si="2"/>
        <v>0</v>
      </c>
      <c r="W22" s="11">
        <f t="shared" si="3"/>
        <v>0</v>
      </c>
      <c r="X22" s="11">
        <f t="shared" si="4"/>
        <v>0</v>
      </c>
      <c r="Y22" s="12">
        <f t="shared" si="5"/>
        <v>0</v>
      </c>
      <c r="Z22" s="12">
        <f t="shared" si="6"/>
        <v>2021</v>
      </c>
      <c r="AA22" s="11">
        <f t="shared" si="7"/>
        <v>4</v>
      </c>
      <c r="AB22" s="11">
        <f ca="1" t="shared" si="8"/>
        <v>0</v>
      </c>
      <c r="AC22" s="11">
        <f t="shared" si="9"/>
        <v>1</v>
      </c>
    </row>
    <row r="23" spans="1:29" ht="15">
      <c r="A23" s="13">
        <v>611113</v>
      </c>
      <c r="B23" s="13" t="s">
        <v>9</v>
      </c>
      <c r="C23" s="13" t="s">
        <v>526</v>
      </c>
      <c r="D23" s="13" t="s">
        <v>233</v>
      </c>
      <c r="E23" s="6" t="str">
        <f t="shared" si="0"/>
        <v>Je doporučeno jít letos na OP k prodloužení OZ</v>
      </c>
      <c r="F23" s="14">
        <v>42441</v>
      </c>
      <c r="G23" s="14"/>
      <c r="H23" s="14"/>
      <c r="I23" s="14"/>
      <c r="J23" s="14"/>
      <c r="T23" s="12">
        <f>YEAR(nemazat!$A$2)-YEAR(F23)</f>
        <v>1</v>
      </c>
      <c r="U23" s="11">
        <f t="shared" si="1"/>
        <v>0</v>
      </c>
      <c r="V23" s="11">
        <f t="shared" si="2"/>
        <v>0</v>
      </c>
      <c r="W23" s="11">
        <f t="shared" si="3"/>
        <v>0</v>
      </c>
      <c r="X23" s="11">
        <f t="shared" si="4"/>
        <v>0</v>
      </c>
      <c r="Y23" s="12">
        <f t="shared" si="5"/>
        <v>0</v>
      </c>
      <c r="Z23" s="12">
        <f t="shared" si="6"/>
        <v>2021</v>
      </c>
      <c r="AA23" s="11">
        <f t="shared" si="7"/>
        <v>4</v>
      </c>
      <c r="AB23" s="11">
        <f ca="1" t="shared" si="8"/>
        <v>0</v>
      </c>
      <c r="AC23" s="11">
        <f t="shared" si="9"/>
        <v>1</v>
      </c>
    </row>
    <row r="24" spans="1:29" ht="15">
      <c r="A24" s="13">
        <v>611113</v>
      </c>
      <c r="B24" s="13" t="s">
        <v>9</v>
      </c>
      <c r="C24" s="22" t="s">
        <v>526</v>
      </c>
      <c r="D24" s="13" t="s">
        <v>254</v>
      </c>
      <c r="E24" s="6" t="str">
        <f t="shared" si="0"/>
        <v>Odborná způsobilost letos končí, nutno jít na OP k prodloužení OZ</v>
      </c>
      <c r="F24" s="14">
        <v>40993</v>
      </c>
      <c r="G24" s="14">
        <v>41384</v>
      </c>
      <c r="H24" s="14">
        <v>41720</v>
      </c>
      <c r="I24" s="14">
        <v>42077</v>
      </c>
      <c r="J24" s="14">
        <v>42441</v>
      </c>
      <c r="T24" s="12">
        <f>YEAR(nemazat!$A$2)-YEAR(F24)</f>
        <v>5</v>
      </c>
      <c r="U24" s="11">
        <f t="shared" si="1"/>
        <v>1</v>
      </c>
      <c r="V24" s="11">
        <f t="shared" si="2"/>
        <v>1</v>
      </c>
      <c r="W24" s="11">
        <f t="shared" si="3"/>
        <v>1</v>
      </c>
      <c r="X24" s="11">
        <f t="shared" si="4"/>
        <v>1</v>
      </c>
      <c r="Y24" s="12">
        <f t="shared" si="5"/>
        <v>4</v>
      </c>
      <c r="Z24" s="12">
        <f t="shared" si="6"/>
        <v>2017</v>
      </c>
      <c r="AA24" s="11">
        <f t="shared" si="7"/>
        <v>2</v>
      </c>
      <c r="AB24" s="11">
        <f ca="1" t="shared" si="8"/>
        <v>1</v>
      </c>
      <c r="AC24" s="11">
        <f t="shared" si="9"/>
        <v>1</v>
      </c>
    </row>
    <row r="25" spans="1:29" ht="15">
      <c r="A25" s="13">
        <v>611113</v>
      </c>
      <c r="B25" s="13" t="s">
        <v>9</v>
      </c>
      <c r="C25" s="22" t="s">
        <v>527</v>
      </c>
      <c r="D25" s="13" t="s">
        <v>257</v>
      </c>
      <c r="E25" s="6" t="str">
        <f t="shared" si="0"/>
        <v>Odborná způsobilost platná do roku 2019</v>
      </c>
      <c r="F25" s="14">
        <v>41713</v>
      </c>
      <c r="G25" s="14"/>
      <c r="H25" s="14"/>
      <c r="I25" s="14"/>
      <c r="J25" s="14"/>
      <c r="T25" s="12">
        <f>YEAR(nemazat!$A$2)-YEAR(F25)</f>
        <v>3</v>
      </c>
      <c r="U25" s="11">
        <f t="shared" si="1"/>
        <v>0</v>
      </c>
      <c r="V25" s="11">
        <f t="shared" si="2"/>
        <v>0</v>
      </c>
      <c r="W25" s="11">
        <f t="shared" si="3"/>
        <v>0</v>
      </c>
      <c r="X25" s="11">
        <f t="shared" si="4"/>
        <v>0</v>
      </c>
      <c r="Y25" s="12">
        <f t="shared" si="5"/>
        <v>0</v>
      </c>
      <c r="Z25" s="12">
        <f t="shared" si="6"/>
        <v>2019</v>
      </c>
      <c r="AA25" s="11">
        <f t="shared" si="7"/>
        <v>5</v>
      </c>
      <c r="AB25" s="11">
        <f ca="1" t="shared" si="8"/>
        <v>0</v>
      </c>
      <c r="AC25" s="11">
        <f t="shared" si="9"/>
        <v>0</v>
      </c>
    </row>
    <row r="26" spans="1:29" ht="15">
      <c r="A26" s="13">
        <v>611113</v>
      </c>
      <c r="B26" s="13" t="s">
        <v>9</v>
      </c>
      <c r="C26" s="22" t="s">
        <v>527</v>
      </c>
      <c r="D26" s="13" t="s">
        <v>10</v>
      </c>
      <c r="E26" s="6" t="str">
        <f t="shared" si="0"/>
        <v>Odborná způsobilost platná do roku 2021</v>
      </c>
      <c r="F26" s="14">
        <v>42448</v>
      </c>
      <c r="G26" s="14"/>
      <c r="H26" s="14"/>
      <c r="I26" s="14"/>
      <c r="J26" s="14"/>
      <c r="T26" s="12">
        <f>YEAR(nemazat!$A$2)-YEAR(F26)</f>
        <v>1</v>
      </c>
      <c r="U26" s="11">
        <f t="shared" si="1"/>
        <v>0</v>
      </c>
      <c r="V26" s="11">
        <f t="shared" si="2"/>
        <v>0</v>
      </c>
      <c r="W26" s="11">
        <f t="shared" si="3"/>
        <v>0</v>
      </c>
      <c r="X26" s="11">
        <f t="shared" si="4"/>
        <v>0</v>
      </c>
      <c r="Y26" s="12">
        <f t="shared" si="5"/>
        <v>0</v>
      </c>
      <c r="Z26" s="12">
        <f t="shared" si="6"/>
        <v>2021</v>
      </c>
      <c r="AA26" s="11">
        <f t="shared" si="7"/>
        <v>5</v>
      </c>
      <c r="AB26" s="11">
        <f ca="1" t="shared" si="8"/>
        <v>0</v>
      </c>
      <c r="AC26" s="11">
        <f t="shared" si="9"/>
        <v>0</v>
      </c>
    </row>
    <row r="27" spans="1:29" ht="15">
      <c r="A27" s="13">
        <v>611113</v>
      </c>
      <c r="B27" s="13" t="s">
        <v>9</v>
      </c>
      <c r="C27" s="22" t="s">
        <v>527</v>
      </c>
      <c r="D27" s="13" t="s">
        <v>232</v>
      </c>
      <c r="E27" s="6" t="str">
        <f t="shared" si="0"/>
        <v>Odborná způsobilost platná do roku 2021</v>
      </c>
      <c r="F27" s="14">
        <v>42448</v>
      </c>
      <c r="G27" s="14"/>
      <c r="H27" s="14"/>
      <c r="I27" s="14"/>
      <c r="J27" s="14"/>
      <c r="T27" s="12">
        <f>YEAR(nemazat!$A$2)-YEAR(F27)</f>
        <v>1</v>
      </c>
      <c r="U27" s="11">
        <f t="shared" si="1"/>
        <v>0</v>
      </c>
      <c r="V27" s="11">
        <f t="shared" si="2"/>
        <v>0</v>
      </c>
      <c r="W27" s="11">
        <f t="shared" si="3"/>
        <v>0</v>
      </c>
      <c r="X27" s="11">
        <f t="shared" si="4"/>
        <v>0</v>
      </c>
      <c r="Y27" s="12">
        <f t="shared" si="5"/>
        <v>0</v>
      </c>
      <c r="Z27" s="12">
        <f t="shared" si="6"/>
        <v>2021</v>
      </c>
      <c r="AA27" s="11">
        <f t="shared" si="7"/>
        <v>5</v>
      </c>
      <c r="AB27" s="11">
        <f ca="1" t="shared" si="8"/>
        <v>0</v>
      </c>
      <c r="AC27" s="11">
        <f t="shared" si="9"/>
        <v>0</v>
      </c>
    </row>
    <row r="28" spans="1:29" ht="15">
      <c r="A28" s="13">
        <v>611113</v>
      </c>
      <c r="B28" s="13" t="s">
        <v>9</v>
      </c>
      <c r="C28" s="22" t="s">
        <v>527</v>
      </c>
      <c r="D28" s="13" t="s">
        <v>255</v>
      </c>
      <c r="E28" s="6" t="str">
        <f t="shared" si="0"/>
        <v>Odborná způsobilost platná do roku 2019</v>
      </c>
      <c r="F28" s="14">
        <v>41713</v>
      </c>
      <c r="G28" s="41"/>
      <c r="H28" s="14"/>
      <c r="I28" s="14"/>
      <c r="J28" s="14"/>
      <c r="T28" s="12">
        <f>YEAR(nemazat!$A$2)-YEAR(F28)</f>
        <v>3</v>
      </c>
      <c r="U28" s="11">
        <f t="shared" si="1"/>
        <v>0</v>
      </c>
      <c r="V28" s="11">
        <f t="shared" si="2"/>
        <v>0</v>
      </c>
      <c r="W28" s="11">
        <f t="shared" si="3"/>
        <v>0</v>
      </c>
      <c r="X28" s="11">
        <f t="shared" si="4"/>
        <v>0</v>
      </c>
      <c r="Y28" s="12">
        <f t="shared" si="5"/>
        <v>0</v>
      </c>
      <c r="Z28" s="12">
        <f t="shared" si="6"/>
        <v>2019</v>
      </c>
      <c r="AA28" s="11">
        <f t="shared" si="7"/>
        <v>5</v>
      </c>
      <c r="AB28" s="11">
        <f ca="1" t="shared" si="8"/>
        <v>0</v>
      </c>
      <c r="AC28" s="11">
        <f t="shared" si="9"/>
        <v>0</v>
      </c>
    </row>
    <row r="29" spans="1:29" ht="15">
      <c r="A29" s="13">
        <v>611113</v>
      </c>
      <c r="B29" s="13" t="s">
        <v>9</v>
      </c>
      <c r="C29" s="13" t="s">
        <v>527</v>
      </c>
      <c r="D29" s="13" t="s">
        <v>256</v>
      </c>
      <c r="E29" s="6" t="str">
        <f t="shared" si="0"/>
        <v>Odborná způsobilost platná do roku 2019</v>
      </c>
      <c r="F29" s="14">
        <v>41713</v>
      </c>
      <c r="G29" s="24"/>
      <c r="H29" s="14"/>
      <c r="I29" s="14"/>
      <c r="J29" s="14"/>
      <c r="T29" s="12">
        <f>YEAR(nemazat!$A$2)-YEAR(F29)</f>
        <v>3</v>
      </c>
      <c r="U29" s="11">
        <f t="shared" si="1"/>
        <v>0</v>
      </c>
      <c r="V29" s="11">
        <f t="shared" si="2"/>
        <v>0</v>
      </c>
      <c r="W29" s="11">
        <f t="shared" si="3"/>
        <v>0</v>
      </c>
      <c r="X29" s="11">
        <f t="shared" si="4"/>
        <v>0</v>
      </c>
      <c r="Y29" s="12">
        <f t="shared" si="5"/>
        <v>0</v>
      </c>
      <c r="Z29" s="12">
        <f t="shared" si="6"/>
        <v>2019</v>
      </c>
      <c r="AA29" s="11">
        <f t="shared" si="7"/>
        <v>5</v>
      </c>
      <c r="AB29" s="11">
        <f ca="1" t="shared" si="8"/>
        <v>0</v>
      </c>
      <c r="AC29" s="11">
        <f t="shared" si="9"/>
        <v>0</v>
      </c>
    </row>
    <row r="30" spans="1:29" ht="15">
      <c r="A30" s="13">
        <v>611114</v>
      </c>
      <c r="B30" s="13" t="s">
        <v>5</v>
      </c>
      <c r="C30" s="13" t="s">
        <v>526</v>
      </c>
      <c r="D30" s="13" t="s">
        <v>415</v>
      </c>
      <c r="E30" s="6" t="str">
        <f t="shared" si="0"/>
        <v>Je doporučeno jít letos na OP k prodloužení OZ</v>
      </c>
      <c r="F30" s="14">
        <v>41720</v>
      </c>
      <c r="G30" s="14">
        <v>42077</v>
      </c>
      <c r="H30" s="14">
        <v>42441</v>
      </c>
      <c r="I30" s="14"/>
      <c r="J30" s="14"/>
      <c r="T30" s="12">
        <f>YEAR(nemazat!$A$2)-YEAR(F30)</f>
        <v>3</v>
      </c>
      <c r="U30" s="11">
        <f t="shared" si="1"/>
        <v>1</v>
      </c>
      <c r="V30" s="11">
        <f t="shared" si="2"/>
        <v>1</v>
      </c>
      <c r="W30" s="11">
        <f t="shared" si="3"/>
        <v>0</v>
      </c>
      <c r="X30" s="11">
        <f t="shared" si="4"/>
        <v>0</v>
      </c>
      <c r="Y30" s="12">
        <f aca="true" t="shared" si="10" ref="Y30:Y45">SUM(U30:X30)</f>
        <v>2</v>
      </c>
      <c r="Z30" s="12">
        <f t="shared" si="6"/>
        <v>2019</v>
      </c>
      <c r="AA30" s="11">
        <f t="shared" si="7"/>
        <v>4</v>
      </c>
      <c r="AB30" s="11">
        <f ca="1" t="shared" si="8"/>
        <v>1</v>
      </c>
      <c r="AC30" s="11">
        <f t="shared" si="9"/>
        <v>1</v>
      </c>
    </row>
    <row r="31" spans="1:29" ht="15">
      <c r="A31" s="13">
        <v>611114</v>
      </c>
      <c r="B31" s="13" t="s">
        <v>5</v>
      </c>
      <c r="C31" s="13" t="s">
        <v>526</v>
      </c>
      <c r="D31" s="13" t="s">
        <v>420</v>
      </c>
      <c r="E31" s="6" t="str">
        <f t="shared" si="0"/>
        <v>Odborná způsobilost platná do roku 2022</v>
      </c>
      <c r="F31" s="17">
        <v>43100</v>
      </c>
      <c r="G31" s="14"/>
      <c r="H31" s="14"/>
      <c r="I31" s="14"/>
      <c r="J31" s="14"/>
      <c r="T31" s="12">
        <f>YEAR(nemazat!$A$2)-YEAR(F31)</f>
        <v>0</v>
      </c>
      <c r="U31" s="11">
        <f t="shared" si="1"/>
        <v>0</v>
      </c>
      <c r="V31" s="11">
        <f t="shared" si="2"/>
        <v>0</v>
      </c>
      <c r="W31" s="11">
        <f t="shared" si="3"/>
        <v>0</v>
      </c>
      <c r="X31" s="11">
        <f t="shared" si="4"/>
        <v>0</v>
      </c>
      <c r="Y31" s="12">
        <f t="shared" si="10"/>
        <v>0</v>
      </c>
      <c r="Z31" s="12">
        <f t="shared" si="6"/>
        <v>2022</v>
      </c>
      <c r="AA31" s="11">
        <f t="shared" si="7"/>
        <v>5</v>
      </c>
      <c r="AB31" s="11">
        <f ca="1" t="shared" si="8"/>
        <v>0</v>
      </c>
      <c r="AC31" s="11">
        <f t="shared" si="9"/>
        <v>1</v>
      </c>
    </row>
    <row r="32" spans="1:29" ht="15">
      <c r="A32" s="13">
        <v>611114</v>
      </c>
      <c r="B32" s="13" t="s">
        <v>5</v>
      </c>
      <c r="C32" s="13" t="s">
        <v>526</v>
      </c>
      <c r="D32" s="13" t="s">
        <v>520</v>
      </c>
      <c r="E32" s="6" t="str">
        <f t="shared" si="0"/>
        <v>Je doporučeno jít letos na OP k prodloužení OZ</v>
      </c>
      <c r="F32" s="14">
        <v>41357</v>
      </c>
      <c r="G32" s="14">
        <v>41720</v>
      </c>
      <c r="H32" s="14">
        <v>42077</v>
      </c>
      <c r="I32" s="14">
        <v>42441</v>
      </c>
      <c r="J32" s="14"/>
      <c r="T32" s="12">
        <f>YEAR(nemazat!$A$2)-YEAR(F32)</f>
        <v>4</v>
      </c>
      <c r="U32" s="11">
        <f t="shared" si="1"/>
        <v>1</v>
      </c>
      <c r="V32" s="11">
        <f t="shared" si="2"/>
        <v>1</v>
      </c>
      <c r="W32" s="11">
        <f t="shared" si="3"/>
        <v>1</v>
      </c>
      <c r="X32" s="11">
        <f t="shared" si="4"/>
        <v>0</v>
      </c>
      <c r="Y32" s="12">
        <f t="shared" si="10"/>
        <v>3</v>
      </c>
      <c r="Z32" s="12">
        <f t="shared" si="6"/>
        <v>2018</v>
      </c>
      <c r="AA32" s="11">
        <f t="shared" si="7"/>
        <v>4</v>
      </c>
      <c r="AB32" s="11">
        <f ca="1" t="shared" si="8"/>
        <v>1</v>
      </c>
      <c r="AC32" s="11">
        <f t="shared" si="9"/>
        <v>1</v>
      </c>
    </row>
    <row r="33" spans="1:29" ht="15">
      <c r="A33" s="13">
        <v>611114</v>
      </c>
      <c r="B33" s="13" t="s">
        <v>5</v>
      </c>
      <c r="C33" s="13" t="s">
        <v>527</v>
      </c>
      <c r="D33" s="13" t="s">
        <v>499</v>
      </c>
      <c r="E33" s="6" t="str">
        <f t="shared" si="0"/>
        <v>Odborná způsobilost platná do roku 2018</v>
      </c>
      <c r="F33" s="14">
        <v>41357</v>
      </c>
      <c r="G33" s="14"/>
      <c r="H33" s="14"/>
      <c r="I33" s="14"/>
      <c r="J33" s="14"/>
      <c r="T33" s="12">
        <f>YEAR(nemazat!$A$2)-YEAR(F33)</f>
        <v>4</v>
      </c>
      <c r="U33" s="11">
        <f t="shared" si="1"/>
        <v>0</v>
      </c>
      <c r="V33" s="11">
        <f t="shared" si="2"/>
        <v>0</v>
      </c>
      <c r="W33" s="11">
        <f t="shared" si="3"/>
        <v>0</v>
      </c>
      <c r="X33" s="11">
        <f t="shared" si="4"/>
        <v>0</v>
      </c>
      <c r="Y33" s="12">
        <f t="shared" si="10"/>
        <v>0</v>
      </c>
      <c r="Z33" s="12">
        <f t="shared" si="6"/>
        <v>2018</v>
      </c>
      <c r="AA33" s="11">
        <f t="shared" si="7"/>
        <v>5</v>
      </c>
      <c r="AB33" s="11">
        <f ca="1" t="shared" si="8"/>
        <v>0</v>
      </c>
      <c r="AC33" s="11">
        <f t="shared" si="9"/>
        <v>0</v>
      </c>
    </row>
    <row r="34" spans="1:29" ht="15">
      <c r="A34" s="13">
        <v>611114</v>
      </c>
      <c r="B34" s="13" t="s">
        <v>5</v>
      </c>
      <c r="C34" s="13" t="s">
        <v>527</v>
      </c>
      <c r="D34" s="13" t="s">
        <v>418</v>
      </c>
      <c r="E34" s="6" t="str">
        <f t="shared" si="0"/>
        <v>Odborná způsobilost letos končí, nutno jít na OP k prodloužení OZ</v>
      </c>
      <c r="F34" s="14">
        <v>40993</v>
      </c>
      <c r="G34" s="14"/>
      <c r="H34" s="40"/>
      <c r="I34" s="14"/>
      <c r="J34" s="14"/>
      <c r="T34" s="12">
        <f>YEAR(nemazat!$A$2)-YEAR(F34)</f>
        <v>5</v>
      </c>
      <c r="U34" s="11">
        <f t="shared" si="1"/>
        <v>0</v>
      </c>
      <c r="V34" s="11">
        <f t="shared" si="2"/>
        <v>0</v>
      </c>
      <c r="W34" s="11">
        <f t="shared" si="3"/>
        <v>0</v>
      </c>
      <c r="X34" s="11">
        <f t="shared" si="4"/>
        <v>0</v>
      </c>
      <c r="Y34" s="12">
        <f t="shared" si="10"/>
        <v>0</v>
      </c>
      <c r="Z34" s="12">
        <f t="shared" si="6"/>
        <v>2017</v>
      </c>
      <c r="AA34" s="11">
        <f t="shared" si="7"/>
        <v>2</v>
      </c>
      <c r="AB34" s="11">
        <f ca="1" t="shared" si="8"/>
        <v>0</v>
      </c>
      <c r="AC34" s="11">
        <f t="shared" si="9"/>
        <v>0</v>
      </c>
    </row>
    <row r="35" spans="1:29" ht="15">
      <c r="A35" s="13">
        <v>611114</v>
      </c>
      <c r="B35" s="13" t="s">
        <v>5</v>
      </c>
      <c r="C35" s="13" t="s">
        <v>527</v>
      </c>
      <c r="D35" s="13" t="s">
        <v>497</v>
      </c>
      <c r="E35" s="6" t="str">
        <f aca="true" t="shared" si="11" ref="E35:E56">IF(AA35=0,CONCATENATE("Odborná způsobilost propadla v roce ",Z35),IF(AA35=1,CONCATENATE("Málo OP, musí až na OP k získání OZ (40 hodin) v roce ",Z35),IF(AA35=2,"Odborná způsobilost letos končí, nutno jít na OP k prodloužení OZ",IF(AA35=3,CONCATENATE("Musí letos na OP k prodloužení OZ, jinak znovu na získání OZ (40 hodin) v roce ",Z35),IF(AA35=4,CONCATENATE("Je doporučeno jít letos na OP k prodloužení OZ"),IF(AA35=5,CONCATENATE("Odborná způsobilost platná do roku ",Z35),"Není odborná způsobilost"))))))</f>
        <v>Odborná způsobilost platná do roku 2021</v>
      </c>
      <c r="F35" s="14">
        <v>42448</v>
      </c>
      <c r="G35" s="14"/>
      <c r="H35" s="15"/>
      <c r="I35" s="41"/>
      <c r="J35" s="14"/>
      <c r="T35" s="12">
        <f>YEAR(nemazat!$A$2)-YEAR(F35)</f>
        <v>1</v>
      </c>
      <c r="U35" s="11">
        <f aca="true" t="shared" si="12" ref="U35:U56">IF(G35,1,0)</f>
        <v>0</v>
      </c>
      <c r="V35" s="11">
        <f aca="true" t="shared" si="13" ref="V35:V56">IF(H35,1,0)</f>
        <v>0</v>
      </c>
      <c r="W35" s="11">
        <f aca="true" t="shared" si="14" ref="W35:W56">IF(I35,1,0)</f>
        <v>0</v>
      </c>
      <c r="X35" s="11">
        <f aca="true" t="shared" si="15" ref="X35:X56">IF(J35,1,0)</f>
        <v>0</v>
      </c>
      <c r="Y35" s="12">
        <f t="shared" si="10"/>
        <v>0</v>
      </c>
      <c r="Z35" s="12">
        <f aca="true" t="shared" si="16" ref="Z35:Z56">YEAR(F35)+5</f>
        <v>2021</v>
      </c>
      <c r="AA35" s="11">
        <f aca="true" t="shared" si="17" ref="AA35:AA56">IF(AC35=1,IF(F35,IF(T35&gt;5,0,IF(T35=0,5,IF(T35=5,IF(Y35&lt;(T35-3),1,2),IF(Y35&lt;(T35-3),1,IF(Y35=(T35-3),3,4))))),-1),IF(F35,IF(T35&gt;5,0,IF(T35=5,2,5)),-1))</f>
        <v>5</v>
      </c>
      <c r="AB35" s="11">
        <f aca="true" ca="1" t="shared" si="18" ref="AB35:AB56">IF(OR(YEAR(G35)=YEAR(TODAY()),YEAR(H35)=YEAR(TODAY()),YEAR(I35)=YEAR(TODAY()),YEAR(J35)=YEAR(TODAY())),1,0)</f>
        <v>0</v>
      </c>
      <c r="AC35" s="11">
        <f aca="true" t="shared" si="19" ref="AC35:AC56">IF(MID(C35,1,3)="vel",1,0)</f>
        <v>0</v>
      </c>
    </row>
    <row r="36" spans="1:29" ht="15">
      <c r="A36" s="13">
        <v>611114</v>
      </c>
      <c r="B36" s="13" t="s">
        <v>5</v>
      </c>
      <c r="C36" s="13" t="s">
        <v>527</v>
      </c>
      <c r="D36" s="13" t="s">
        <v>416</v>
      </c>
      <c r="E36" s="6" t="str">
        <f t="shared" si="11"/>
        <v>Odborná způsobilost letos končí, nutno jít na OP k prodloužení OZ</v>
      </c>
      <c r="F36" s="14">
        <v>40993</v>
      </c>
      <c r="G36" s="14"/>
      <c r="H36" s="14"/>
      <c r="I36" s="14"/>
      <c r="J36" s="14"/>
      <c r="T36" s="12">
        <f>YEAR(nemazat!$A$2)-YEAR(F36)</f>
        <v>5</v>
      </c>
      <c r="U36" s="11">
        <f t="shared" si="12"/>
        <v>0</v>
      </c>
      <c r="V36" s="11">
        <f t="shared" si="13"/>
        <v>0</v>
      </c>
      <c r="W36" s="11">
        <f t="shared" si="14"/>
        <v>0</v>
      </c>
      <c r="X36" s="11">
        <f t="shared" si="15"/>
        <v>0</v>
      </c>
      <c r="Y36" s="12">
        <f t="shared" si="10"/>
        <v>0</v>
      </c>
      <c r="Z36" s="12">
        <f t="shared" si="16"/>
        <v>2017</v>
      </c>
      <c r="AA36" s="11">
        <f t="shared" si="17"/>
        <v>2</v>
      </c>
      <c r="AB36" s="11">
        <f ca="1" t="shared" si="18"/>
        <v>0</v>
      </c>
      <c r="AC36" s="11">
        <f t="shared" si="19"/>
        <v>0</v>
      </c>
    </row>
    <row r="37" spans="1:29" ht="15">
      <c r="A37" s="13">
        <v>611114</v>
      </c>
      <c r="B37" s="13" t="s">
        <v>5</v>
      </c>
      <c r="C37" s="13" t="s">
        <v>527</v>
      </c>
      <c r="D37" s="13" t="s">
        <v>417</v>
      </c>
      <c r="E37" s="6" t="str">
        <f t="shared" si="11"/>
        <v>Odborná způsobilost letos končí, nutno jít na OP k prodloužení OZ</v>
      </c>
      <c r="F37" s="14">
        <v>40993</v>
      </c>
      <c r="G37" s="14"/>
      <c r="H37" s="14"/>
      <c r="I37" s="14"/>
      <c r="J37" s="14"/>
      <c r="T37" s="12">
        <f>YEAR(nemazat!$A$2)-YEAR(F37)</f>
        <v>5</v>
      </c>
      <c r="U37" s="11">
        <f t="shared" si="12"/>
        <v>0</v>
      </c>
      <c r="V37" s="11">
        <f t="shared" si="13"/>
        <v>0</v>
      </c>
      <c r="W37" s="11">
        <f t="shared" si="14"/>
        <v>0</v>
      </c>
      <c r="X37" s="11">
        <f t="shared" si="15"/>
        <v>0</v>
      </c>
      <c r="Y37" s="12">
        <f t="shared" si="10"/>
        <v>0</v>
      </c>
      <c r="Z37" s="12">
        <f t="shared" si="16"/>
        <v>2017</v>
      </c>
      <c r="AA37" s="11">
        <f t="shared" si="17"/>
        <v>2</v>
      </c>
      <c r="AB37" s="11">
        <f ca="1" t="shared" si="18"/>
        <v>0</v>
      </c>
      <c r="AC37" s="11">
        <f t="shared" si="19"/>
        <v>0</v>
      </c>
    </row>
    <row r="38" spans="1:29" ht="15">
      <c r="A38" s="13">
        <v>611114</v>
      </c>
      <c r="B38" s="13" t="s">
        <v>5</v>
      </c>
      <c r="C38" s="13" t="s">
        <v>527</v>
      </c>
      <c r="D38" s="13" t="s">
        <v>258</v>
      </c>
      <c r="E38" s="6" t="str">
        <f t="shared" si="11"/>
        <v>Odborná způsobilost platná do roku 2021</v>
      </c>
      <c r="F38" s="14">
        <v>42448</v>
      </c>
      <c r="G38" s="14"/>
      <c r="H38" s="14"/>
      <c r="I38" s="14"/>
      <c r="J38" s="14"/>
      <c r="T38" s="12">
        <f>YEAR(nemazat!$A$2)-YEAR(F38)</f>
        <v>1</v>
      </c>
      <c r="U38" s="11">
        <f t="shared" si="12"/>
        <v>0</v>
      </c>
      <c r="V38" s="11">
        <f t="shared" si="13"/>
        <v>0</v>
      </c>
      <c r="W38" s="11">
        <f t="shared" si="14"/>
        <v>0</v>
      </c>
      <c r="X38" s="11">
        <f t="shared" si="15"/>
        <v>0</v>
      </c>
      <c r="Y38" s="12">
        <f>SUM(U38:X38)</f>
        <v>0</v>
      </c>
      <c r="Z38" s="12">
        <f t="shared" si="16"/>
        <v>2021</v>
      </c>
      <c r="AA38" s="11">
        <f t="shared" si="17"/>
        <v>5</v>
      </c>
      <c r="AB38" s="11">
        <f ca="1" t="shared" si="18"/>
        <v>0</v>
      </c>
      <c r="AC38" s="11">
        <f t="shared" si="19"/>
        <v>0</v>
      </c>
    </row>
    <row r="39" spans="1:29" ht="15">
      <c r="A39" s="13">
        <v>611114</v>
      </c>
      <c r="B39" s="13" t="s">
        <v>5</v>
      </c>
      <c r="C39" s="13" t="s">
        <v>527</v>
      </c>
      <c r="D39" s="13" t="s">
        <v>519</v>
      </c>
      <c r="E39" s="6" t="str">
        <f t="shared" si="11"/>
        <v>Odborná způsobilost platná do roku 2018</v>
      </c>
      <c r="F39" s="14">
        <v>41357</v>
      </c>
      <c r="G39" s="14"/>
      <c r="H39" s="14"/>
      <c r="I39" s="14"/>
      <c r="J39" s="14"/>
      <c r="T39" s="12">
        <f>YEAR(nemazat!$A$2)-YEAR(F39)</f>
        <v>4</v>
      </c>
      <c r="U39" s="11">
        <f t="shared" si="12"/>
        <v>0</v>
      </c>
      <c r="V39" s="11">
        <f t="shared" si="13"/>
        <v>0</v>
      </c>
      <c r="W39" s="11">
        <f t="shared" si="14"/>
        <v>0</v>
      </c>
      <c r="X39" s="11">
        <f t="shared" si="15"/>
        <v>0</v>
      </c>
      <c r="Y39" s="12">
        <f t="shared" si="10"/>
        <v>0</v>
      </c>
      <c r="Z39" s="12">
        <f t="shared" si="16"/>
        <v>2018</v>
      </c>
      <c r="AA39" s="11">
        <f t="shared" si="17"/>
        <v>5</v>
      </c>
      <c r="AB39" s="11">
        <f ca="1" t="shared" si="18"/>
        <v>0</v>
      </c>
      <c r="AC39" s="11">
        <f t="shared" si="19"/>
        <v>0</v>
      </c>
    </row>
    <row r="40" spans="1:29" ht="15">
      <c r="A40" s="13">
        <v>611114</v>
      </c>
      <c r="B40" s="13" t="s">
        <v>5</v>
      </c>
      <c r="C40" s="13" t="s">
        <v>527</v>
      </c>
      <c r="D40" s="13" t="s">
        <v>722</v>
      </c>
      <c r="E40" s="6" t="str">
        <f t="shared" si="11"/>
        <v>Odborná způsobilost platná do roku 2021</v>
      </c>
      <c r="F40" s="14">
        <v>42468</v>
      </c>
      <c r="G40" s="14"/>
      <c r="H40" s="14"/>
      <c r="I40" s="14"/>
      <c r="J40" s="14"/>
      <c r="T40" s="12">
        <f>YEAR(nemazat!$A$2)-YEAR(F40)</f>
        <v>1</v>
      </c>
      <c r="U40" s="11">
        <f t="shared" si="12"/>
        <v>0</v>
      </c>
      <c r="V40" s="11">
        <f t="shared" si="13"/>
        <v>0</v>
      </c>
      <c r="W40" s="11">
        <f t="shared" si="14"/>
        <v>0</v>
      </c>
      <c r="X40" s="11">
        <f t="shared" si="15"/>
        <v>0</v>
      </c>
      <c r="Y40" s="12">
        <f t="shared" si="10"/>
        <v>0</v>
      </c>
      <c r="Z40" s="12">
        <f t="shared" si="16"/>
        <v>2021</v>
      </c>
      <c r="AA40" s="11">
        <f t="shared" si="17"/>
        <v>5</v>
      </c>
      <c r="AB40" s="11">
        <f ca="1" t="shared" si="18"/>
        <v>0</v>
      </c>
      <c r="AC40" s="11">
        <f t="shared" si="19"/>
        <v>0</v>
      </c>
    </row>
    <row r="41" spans="1:29" ht="15">
      <c r="A41" s="13">
        <v>611119</v>
      </c>
      <c r="B41" s="13" t="s">
        <v>6</v>
      </c>
      <c r="C41" s="13" t="s">
        <v>526</v>
      </c>
      <c r="D41" s="13" t="s">
        <v>261</v>
      </c>
      <c r="E41" s="6" t="str">
        <f t="shared" si="11"/>
        <v>Je doporučeno jít letos na OP k prodloužení OZ</v>
      </c>
      <c r="F41" s="14">
        <v>42441</v>
      </c>
      <c r="G41" s="14"/>
      <c r="H41" s="14"/>
      <c r="I41" s="14"/>
      <c r="J41" s="14"/>
      <c r="T41" s="12">
        <f>YEAR(nemazat!$A$2)-YEAR(F41)</f>
        <v>1</v>
      </c>
      <c r="U41" s="11">
        <f t="shared" si="12"/>
        <v>0</v>
      </c>
      <c r="V41" s="11">
        <f t="shared" si="13"/>
        <v>0</v>
      </c>
      <c r="W41" s="11">
        <f t="shared" si="14"/>
        <v>0</v>
      </c>
      <c r="X41" s="11">
        <f t="shared" si="15"/>
        <v>0</v>
      </c>
      <c r="Y41" s="12">
        <f t="shared" si="10"/>
        <v>0</v>
      </c>
      <c r="Z41" s="12">
        <f t="shared" si="16"/>
        <v>2021</v>
      </c>
      <c r="AA41" s="11">
        <f t="shared" si="17"/>
        <v>4</v>
      </c>
      <c r="AB41" s="11">
        <f ca="1" t="shared" si="18"/>
        <v>0</v>
      </c>
      <c r="AC41" s="11">
        <f t="shared" si="19"/>
        <v>1</v>
      </c>
    </row>
    <row r="42" spans="1:29" ht="15">
      <c r="A42" s="13">
        <v>611119</v>
      </c>
      <c r="B42" s="13" t="s">
        <v>6</v>
      </c>
      <c r="C42" s="13" t="s">
        <v>526</v>
      </c>
      <c r="D42" s="13" t="s">
        <v>295</v>
      </c>
      <c r="E42" s="6" t="str">
        <f t="shared" si="11"/>
        <v>Je doporučeno jít letos na OP k prodloužení OZ</v>
      </c>
      <c r="F42" s="14">
        <v>41357</v>
      </c>
      <c r="G42" s="14">
        <v>41720</v>
      </c>
      <c r="H42" s="14"/>
      <c r="I42" s="14">
        <v>42441</v>
      </c>
      <c r="J42" s="14"/>
      <c r="T42" s="12">
        <f>YEAR(nemazat!$A$2)-YEAR(F42)</f>
        <v>4</v>
      </c>
      <c r="U42" s="11">
        <f t="shared" si="12"/>
        <v>1</v>
      </c>
      <c r="V42" s="11">
        <f t="shared" si="13"/>
        <v>0</v>
      </c>
      <c r="W42" s="11">
        <f t="shared" si="14"/>
        <v>1</v>
      </c>
      <c r="X42" s="11">
        <f t="shared" si="15"/>
        <v>0</v>
      </c>
      <c r="Y42" s="12">
        <f t="shared" si="10"/>
        <v>2</v>
      </c>
      <c r="Z42" s="12">
        <f t="shared" si="16"/>
        <v>2018</v>
      </c>
      <c r="AA42" s="11">
        <f t="shared" si="17"/>
        <v>4</v>
      </c>
      <c r="AB42" s="11">
        <f ca="1" t="shared" si="18"/>
        <v>1</v>
      </c>
      <c r="AC42" s="11">
        <f t="shared" si="19"/>
        <v>1</v>
      </c>
    </row>
    <row r="43" spans="1:29" ht="15">
      <c r="A43" s="13">
        <v>611119</v>
      </c>
      <c r="B43" s="13" t="s">
        <v>6</v>
      </c>
      <c r="C43" s="13" t="s">
        <v>526</v>
      </c>
      <c r="D43" s="13" t="s">
        <v>435</v>
      </c>
      <c r="E43" s="6" t="str">
        <f t="shared" si="11"/>
        <v>Je doporučeno jít letos na OP k prodloužení OZ</v>
      </c>
      <c r="F43" s="14">
        <v>41357</v>
      </c>
      <c r="G43" s="14"/>
      <c r="H43" s="14">
        <v>42077</v>
      </c>
      <c r="I43" s="14">
        <v>42441</v>
      </c>
      <c r="J43" s="14"/>
      <c r="T43" s="12">
        <f>YEAR(nemazat!$A$2)-YEAR(F43)</f>
        <v>4</v>
      </c>
      <c r="U43" s="11">
        <f t="shared" si="12"/>
        <v>0</v>
      </c>
      <c r="V43" s="11">
        <f t="shared" si="13"/>
        <v>1</v>
      </c>
      <c r="W43" s="11">
        <f t="shared" si="14"/>
        <v>1</v>
      </c>
      <c r="X43" s="11">
        <f t="shared" si="15"/>
        <v>0</v>
      </c>
      <c r="Y43" s="12">
        <f t="shared" si="10"/>
        <v>2</v>
      </c>
      <c r="Z43" s="12">
        <f t="shared" si="16"/>
        <v>2018</v>
      </c>
      <c r="AA43" s="11">
        <f t="shared" si="17"/>
        <v>4</v>
      </c>
      <c r="AB43" s="11">
        <f ca="1" t="shared" si="18"/>
        <v>1</v>
      </c>
      <c r="AC43" s="11">
        <f t="shared" si="19"/>
        <v>1</v>
      </c>
    </row>
    <row r="44" spans="1:29" ht="15">
      <c r="A44" s="13">
        <v>611119</v>
      </c>
      <c r="B44" s="13" t="s">
        <v>6</v>
      </c>
      <c r="C44" s="13" t="s">
        <v>526</v>
      </c>
      <c r="D44" s="13" t="s">
        <v>296</v>
      </c>
      <c r="E44" s="6" t="str">
        <f t="shared" si="11"/>
        <v>Je doporučeno jít letos na OP k prodloužení OZ</v>
      </c>
      <c r="F44" s="14">
        <v>41357</v>
      </c>
      <c r="G44" s="14">
        <v>41720</v>
      </c>
      <c r="H44" s="14">
        <v>42077</v>
      </c>
      <c r="I44" s="14">
        <v>42441</v>
      </c>
      <c r="J44" s="14"/>
      <c r="T44" s="12">
        <f>YEAR(nemazat!$A$2)-YEAR(F44)</f>
        <v>4</v>
      </c>
      <c r="U44" s="11">
        <f t="shared" si="12"/>
        <v>1</v>
      </c>
      <c r="V44" s="11">
        <f t="shared" si="13"/>
        <v>1</v>
      </c>
      <c r="W44" s="11">
        <f t="shared" si="14"/>
        <v>1</v>
      </c>
      <c r="X44" s="11">
        <f t="shared" si="15"/>
        <v>0</v>
      </c>
      <c r="Y44" s="12">
        <f t="shared" si="10"/>
        <v>3</v>
      </c>
      <c r="Z44" s="12">
        <f t="shared" si="16"/>
        <v>2018</v>
      </c>
      <c r="AA44" s="11">
        <f t="shared" si="17"/>
        <v>4</v>
      </c>
      <c r="AB44" s="11">
        <f ca="1" t="shared" si="18"/>
        <v>1</v>
      </c>
      <c r="AC44" s="11">
        <f t="shared" si="19"/>
        <v>1</v>
      </c>
    </row>
    <row r="45" spans="1:29" ht="15">
      <c r="A45" s="13">
        <v>611119</v>
      </c>
      <c r="B45" s="13" t="s">
        <v>6</v>
      </c>
      <c r="C45" s="13" t="s">
        <v>526</v>
      </c>
      <c r="D45" s="13" t="s">
        <v>518</v>
      </c>
      <c r="E45" s="6" t="str">
        <f t="shared" si="11"/>
        <v>Je doporučeno jít letos na OP k prodloužení OZ</v>
      </c>
      <c r="F45" s="14">
        <v>41357</v>
      </c>
      <c r="G45" s="14">
        <v>41720</v>
      </c>
      <c r="H45" s="14">
        <v>42077</v>
      </c>
      <c r="I45" s="14">
        <v>42441</v>
      </c>
      <c r="J45" s="14"/>
      <c r="T45" s="12">
        <f>YEAR(nemazat!$A$2)-YEAR(F45)</f>
        <v>4</v>
      </c>
      <c r="U45" s="11">
        <f t="shared" si="12"/>
        <v>1</v>
      </c>
      <c r="V45" s="11">
        <f t="shared" si="13"/>
        <v>1</v>
      </c>
      <c r="W45" s="11">
        <f t="shared" si="14"/>
        <v>1</v>
      </c>
      <c r="X45" s="11">
        <f t="shared" si="15"/>
        <v>0</v>
      </c>
      <c r="Y45" s="12">
        <f t="shared" si="10"/>
        <v>3</v>
      </c>
      <c r="Z45" s="12">
        <f t="shared" si="16"/>
        <v>2018</v>
      </c>
      <c r="AA45" s="11">
        <f t="shared" si="17"/>
        <v>4</v>
      </c>
      <c r="AB45" s="11">
        <f ca="1" t="shared" si="18"/>
        <v>1</v>
      </c>
      <c r="AC45" s="11">
        <f t="shared" si="19"/>
        <v>1</v>
      </c>
    </row>
    <row r="46" spans="1:29" ht="15">
      <c r="A46" s="13">
        <v>611119</v>
      </c>
      <c r="B46" s="13" t="s">
        <v>6</v>
      </c>
      <c r="C46" s="13" t="s">
        <v>526</v>
      </c>
      <c r="D46" s="13" t="s">
        <v>294</v>
      </c>
      <c r="E46" s="6" t="str">
        <f t="shared" si="11"/>
        <v>Je doporučeno jít letos na OP k prodloužení OZ</v>
      </c>
      <c r="F46" s="14">
        <v>41357</v>
      </c>
      <c r="G46" s="14">
        <v>41720</v>
      </c>
      <c r="H46" s="14">
        <v>42077</v>
      </c>
      <c r="I46" s="14">
        <v>42441</v>
      </c>
      <c r="J46" s="14"/>
      <c r="T46" s="12">
        <f>YEAR(nemazat!$A$2)-YEAR(F46)</f>
        <v>4</v>
      </c>
      <c r="U46" s="11">
        <f t="shared" si="12"/>
        <v>1</v>
      </c>
      <c r="V46" s="11">
        <f t="shared" si="13"/>
        <v>1</v>
      </c>
      <c r="W46" s="11">
        <f t="shared" si="14"/>
        <v>1</v>
      </c>
      <c r="X46" s="11">
        <f t="shared" si="15"/>
        <v>0</v>
      </c>
      <c r="Y46" s="12">
        <f aca="true" t="shared" si="20" ref="Y46:Y55">SUM(U46:X46)</f>
        <v>3</v>
      </c>
      <c r="Z46" s="12">
        <f t="shared" si="16"/>
        <v>2018</v>
      </c>
      <c r="AA46" s="11">
        <f t="shared" si="17"/>
        <v>4</v>
      </c>
      <c r="AB46" s="11">
        <f ca="1" t="shared" si="18"/>
        <v>1</v>
      </c>
      <c r="AC46" s="11">
        <f t="shared" si="19"/>
        <v>1</v>
      </c>
    </row>
    <row r="47" spans="1:29" ht="15">
      <c r="A47" s="13">
        <v>611119</v>
      </c>
      <c r="B47" s="13" t="s">
        <v>6</v>
      </c>
      <c r="C47" s="13" t="s">
        <v>526</v>
      </c>
      <c r="D47" s="13" t="s">
        <v>260</v>
      </c>
      <c r="E47" s="6" t="str">
        <f t="shared" si="11"/>
        <v>Je doporučeno jít letos na OP k prodloužení OZ</v>
      </c>
      <c r="F47" s="14">
        <v>42441</v>
      </c>
      <c r="G47" s="14"/>
      <c r="H47" s="14"/>
      <c r="I47" s="14"/>
      <c r="J47" s="14"/>
      <c r="T47" s="12">
        <f>YEAR(nemazat!$A$2)-YEAR(F47)</f>
        <v>1</v>
      </c>
      <c r="U47" s="11">
        <f t="shared" si="12"/>
        <v>0</v>
      </c>
      <c r="V47" s="11">
        <f t="shared" si="13"/>
        <v>0</v>
      </c>
      <c r="W47" s="11">
        <f t="shared" si="14"/>
        <v>0</v>
      </c>
      <c r="X47" s="11">
        <f t="shared" si="15"/>
        <v>0</v>
      </c>
      <c r="Y47" s="12">
        <f t="shared" si="20"/>
        <v>0</v>
      </c>
      <c r="Z47" s="12">
        <f t="shared" si="16"/>
        <v>2021</v>
      </c>
      <c r="AA47" s="11">
        <f t="shared" si="17"/>
        <v>4</v>
      </c>
      <c r="AB47" s="11">
        <f ca="1" t="shared" si="18"/>
        <v>0</v>
      </c>
      <c r="AC47" s="11">
        <f t="shared" si="19"/>
        <v>1</v>
      </c>
    </row>
    <row r="48" spans="1:29" ht="15">
      <c r="A48" s="13">
        <v>611119</v>
      </c>
      <c r="B48" s="13" t="s">
        <v>6</v>
      </c>
      <c r="C48" s="13" t="s">
        <v>527</v>
      </c>
      <c r="D48" s="13" t="s">
        <v>436</v>
      </c>
      <c r="E48" s="6" t="str">
        <f t="shared" si="11"/>
        <v>Odborná způsobilost platná do roku 2019</v>
      </c>
      <c r="F48" s="14">
        <v>41713</v>
      </c>
      <c r="G48" s="14"/>
      <c r="H48" s="14"/>
      <c r="I48" s="14"/>
      <c r="J48" s="14"/>
      <c r="T48" s="12">
        <f>YEAR(nemazat!$A$2)-YEAR(F48)</f>
        <v>3</v>
      </c>
      <c r="U48" s="11">
        <f t="shared" si="12"/>
        <v>0</v>
      </c>
      <c r="V48" s="11">
        <f t="shared" si="13"/>
        <v>0</v>
      </c>
      <c r="W48" s="11">
        <f t="shared" si="14"/>
        <v>0</v>
      </c>
      <c r="X48" s="11">
        <f t="shared" si="15"/>
        <v>0</v>
      </c>
      <c r="Y48" s="12">
        <f t="shared" si="20"/>
        <v>0</v>
      </c>
      <c r="Z48" s="12">
        <f t="shared" si="16"/>
        <v>2019</v>
      </c>
      <c r="AA48" s="11">
        <f t="shared" si="17"/>
        <v>5</v>
      </c>
      <c r="AB48" s="11">
        <f ca="1" t="shared" si="18"/>
        <v>0</v>
      </c>
      <c r="AC48" s="11">
        <f t="shared" si="19"/>
        <v>0</v>
      </c>
    </row>
    <row r="49" spans="1:29" ht="15">
      <c r="A49" s="13">
        <v>611119</v>
      </c>
      <c r="B49" s="13" t="s">
        <v>6</v>
      </c>
      <c r="C49" s="13" t="s">
        <v>527</v>
      </c>
      <c r="D49" s="13" t="s">
        <v>295</v>
      </c>
      <c r="E49" s="6" t="str">
        <f t="shared" si="11"/>
        <v>Odborná způsobilost platná do roku 2021</v>
      </c>
      <c r="F49" s="14">
        <v>42448</v>
      </c>
      <c r="G49" s="14"/>
      <c r="H49" s="14"/>
      <c r="I49" s="14"/>
      <c r="J49" s="14"/>
      <c r="T49" s="12">
        <f>YEAR(nemazat!$A$2)-YEAR(F49)</f>
        <v>1</v>
      </c>
      <c r="U49" s="11">
        <f t="shared" si="12"/>
        <v>0</v>
      </c>
      <c r="V49" s="11">
        <f t="shared" si="13"/>
        <v>0</v>
      </c>
      <c r="W49" s="11">
        <f t="shared" si="14"/>
        <v>0</v>
      </c>
      <c r="X49" s="11">
        <f t="shared" si="15"/>
        <v>0</v>
      </c>
      <c r="Y49" s="12">
        <f t="shared" si="20"/>
        <v>0</v>
      </c>
      <c r="Z49" s="12">
        <f t="shared" si="16"/>
        <v>2021</v>
      </c>
      <c r="AA49" s="11">
        <f t="shared" si="17"/>
        <v>5</v>
      </c>
      <c r="AB49" s="11">
        <f ca="1" t="shared" si="18"/>
        <v>0</v>
      </c>
      <c r="AC49" s="11">
        <f t="shared" si="19"/>
        <v>0</v>
      </c>
    </row>
    <row r="50" spans="1:29" ht="15">
      <c r="A50" s="13">
        <v>611119</v>
      </c>
      <c r="B50" s="13" t="s">
        <v>6</v>
      </c>
      <c r="C50" s="13" t="s">
        <v>527</v>
      </c>
      <c r="D50" s="13" t="s">
        <v>259</v>
      </c>
      <c r="E50" s="6" t="str">
        <f t="shared" si="11"/>
        <v>Odborná způsobilost platná do roku 2020</v>
      </c>
      <c r="F50" s="14">
        <v>42091</v>
      </c>
      <c r="G50" s="14"/>
      <c r="H50" s="14"/>
      <c r="I50" s="14"/>
      <c r="J50" s="14"/>
      <c r="T50" s="12">
        <f>YEAR(nemazat!$A$2)-YEAR(F50)</f>
        <v>2</v>
      </c>
      <c r="U50" s="11">
        <f t="shared" si="12"/>
        <v>0</v>
      </c>
      <c r="V50" s="11">
        <f t="shared" si="13"/>
        <v>0</v>
      </c>
      <c r="W50" s="11">
        <f t="shared" si="14"/>
        <v>0</v>
      </c>
      <c r="X50" s="11">
        <f t="shared" si="15"/>
        <v>0</v>
      </c>
      <c r="Y50" s="12">
        <f t="shared" si="20"/>
        <v>0</v>
      </c>
      <c r="Z50" s="12">
        <f t="shared" si="16"/>
        <v>2020</v>
      </c>
      <c r="AA50" s="11">
        <f t="shared" si="17"/>
        <v>5</v>
      </c>
      <c r="AB50" s="11">
        <f ca="1" t="shared" si="18"/>
        <v>0</v>
      </c>
      <c r="AC50" s="11">
        <f t="shared" si="19"/>
        <v>0</v>
      </c>
    </row>
    <row r="51" spans="1:29" ht="15">
      <c r="A51" s="13">
        <v>611119</v>
      </c>
      <c r="B51" s="13" t="s">
        <v>6</v>
      </c>
      <c r="C51" s="13" t="s">
        <v>527</v>
      </c>
      <c r="D51" s="13" t="s">
        <v>297</v>
      </c>
      <c r="E51" s="6" t="str">
        <f t="shared" si="11"/>
        <v>Odborná způsobilost platná do roku 2019</v>
      </c>
      <c r="F51" s="14">
        <v>41713</v>
      </c>
      <c r="G51" s="14"/>
      <c r="H51" s="14"/>
      <c r="I51" s="14"/>
      <c r="J51" s="14"/>
      <c r="T51" s="12">
        <f>YEAR(nemazat!$A$2)-YEAR(F51)</f>
        <v>3</v>
      </c>
      <c r="U51" s="11">
        <f t="shared" si="12"/>
        <v>0</v>
      </c>
      <c r="V51" s="11">
        <f t="shared" si="13"/>
        <v>0</v>
      </c>
      <c r="W51" s="11">
        <f t="shared" si="14"/>
        <v>0</v>
      </c>
      <c r="X51" s="11">
        <f t="shared" si="15"/>
        <v>0</v>
      </c>
      <c r="Y51" s="12">
        <f t="shared" si="20"/>
        <v>0</v>
      </c>
      <c r="Z51" s="12">
        <f t="shared" si="16"/>
        <v>2019</v>
      </c>
      <c r="AA51" s="11">
        <f t="shared" si="17"/>
        <v>5</v>
      </c>
      <c r="AB51" s="11">
        <f ca="1" t="shared" si="18"/>
        <v>0</v>
      </c>
      <c r="AC51" s="11">
        <f t="shared" si="19"/>
        <v>0</v>
      </c>
    </row>
    <row r="52" spans="1:29" ht="15">
      <c r="A52" s="13">
        <v>611119</v>
      </c>
      <c r="B52" s="13" t="s">
        <v>6</v>
      </c>
      <c r="C52" s="13" t="s">
        <v>527</v>
      </c>
      <c r="D52" s="13" t="s">
        <v>283</v>
      </c>
      <c r="E52" s="6" t="str">
        <f t="shared" si="11"/>
        <v>Odborná způsobilost platná do roku 2019</v>
      </c>
      <c r="F52" s="14">
        <v>41713</v>
      </c>
      <c r="G52" s="14"/>
      <c r="H52" s="14"/>
      <c r="I52" s="14"/>
      <c r="J52" s="14"/>
      <c r="T52" s="12">
        <f>YEAR(nemazat!$A$2)-YEAR(F52)</f>
        <v>3</v>
      </c>
      <c r="U52" s="11">
        <f t="shared" si="12"/>
        <v>0</v>
      </c>
      <c r="V52" s="11">
        <f t="shared" si="13"/>
        <v>0</v>
      </c>
      <c r="W52" s="11">
        <f t="shared" si="14"/>
        <v>0</v>
      </c>
      <c r="X52" s="11">
        <f t="shared" si="15"/>
        <v>0</v>
      </c>
      <c r="Y52" s="12">
        <f t="shared" si="20"/>
        <v>0</v>
      </c>
      <c r="Z52" s="12">
        <f t="shared" si="16"/>
        <v>2019</v>
      </c>
      <c r="AA52" s="11">
        <f t="shared" si="17"/>
        <v>5</v>
      </c>
      <c r="AB52" s="11">
        <f ca="1" t="shared" si="18"/>
        <v>0</v>
      </c>
      <c r="AC52" s="11">
        <f t="shared" si="19"/>
        <v>0</v>
      </c>
    </row>
    <row r="53" spans="1:29" ht="15">
      <c r="A53" s="13">
        <v>611119</v>
      </c>
      <c r="B53" s="13" t="s">
        <v>6</v>
      </c>
      <c r="C53" s="13" t="s">
        <v>527</v>
      </c>
      <c r="D53" s="13" t="s">
        <v>435</v>
      </c>
      <c r="E53" s="6" t="str">
        <f t="shared" si="11"/>
        <v>Odborná způsobilost platná do roku 2021</v>
      </c>
      <c r="F53" s="14">
        <v>42448</v>
      </c>
      <c r="G53" s="14"/>
      <c r="H53" s="14"/>
      <c r="I53" s="14"/>
      <c r="J53" s="14"/>
      <c r="T53" s="12">
        <f>YEAR(nemazat!$A$2)-YEAR(F53)</f>
        <v>1</v>
      </c>
      <c r="U53" s="11">
        <f t="shared" si="12"/>
        <v>0</v>
      </c>
      <c r="V53" s="11">
        <f t="shared" si="13"/>
        <v>0</v>
      </c>
      <c r="W53" s="11">
        <f t="shared" si="14"/>
        <v>0</v>
      </c>
      <c r="X53" s="11">
        <f t="shared" si="15"/>
        <v>0</v>
      </c>
      <c r="Y53" s="12">
        <f t="shared" si="20"/>
        <v>0</v>
      </c>
      <c r="Z53" s="12">
        <f t="shared" si="16"/>
        <v>2021</v>
      </c>
      <c r="AA53" s="11">
        <f t="shared" si="17"/>
        <v>5</v>
      </c>
      <c r="AB53" s="11">
        <f ca="1" t="shared" si="18"/>
        <v>0</v>
      </c>
      <c r="AC53" s="11">
        <f t="shared" si="19"/>
        <v>0</v>
      </c>
    </row>
    <row r="54" spans="1:29" ht="15">
      <c r="A54" s="13">
        <v>611119</v>
      </c>
      <c r="B54" s="13" t="s">
        <v>6</v>
      </c>
      <c r="C54" s="13" t="s">
        <v>527</v>
      </c>
      <c r="D54" s="13" t="s">
        <v>293</v>
      </c>
      <c r="E54" s="6" t="str">
        <f t="shared" si="11"/>
        <v>Odborná způsobilost platná do roku 2019</v>
      </c>
      <c r="F54" s="14">
        <v>41713</v>
      </c>
      <c r="G54" s="14"/>
      <c r="H54" s="14"/>
      <c r="I54" s="14"/>
      <c r="J54" s="14"/>
      <c r="T54" s="12">
        <f>YEAR(nemazat!$A$2)-YEAR(F54)</f>
        <v>3</v>
      </c>
      <c r="U54" s="11">
        <f t="shared" si="12"/>
        <v>0</v>
      </c>
      <c r="V54" s="11">
        <f t="shared" si="13"/>
        <v>0</v>
      </c>
      <c r="W54" s="11">
        <f t="shared" si="14"/>
        <v>0</v>
      </c>
      <c r="X54" s="11">
        <f t="shared" si="15"/>
        <v>0</v>
      </c>
      <c r="Y54" s="12">
        <f t="shared" si="20"/>
        <v>0</v>
      </c>
      <c r="Z54" s="12">
        <f t="shared" si="16"/>
        <v>2019</v>
      </c>
      <c r="AA54" s="11">
        <f t="shared" si="17"/>
        <v>5</v>
      </c>
      <c r="AB54" s="11">
        <f ca="1" t="shared" si="18"/>
        <v>0</v>
      </c>
      <c r="AC54" s="11">
        <f t="shared" si="19"/>
        <v>0</v>
      </c>
    </row>
    <row r="55" spans="1:29" ht="15">
      <c r="A55" s="13">
        <v>611119</v>
      </c>
      <c r="B55" s="13" t="s">
        <v>6</v>
      </c>
      <c r="C55" s="13" t="s">
        <v>527</v>
      </c>
      <c r="D55" s="13" t="s">
        <v>294</v>
      </c>
      <c r="E55" s="6" t="str">
        <f t="shared" si="11"/>
        <v>Odborná způsobilost platná do roku 2020</v>
      </c>
      <c r="F55" s="14">
        <v>42091</v>
      </c>
      <c r="G55" s="14"/>
      <c r="H55" s="14"/>
      <c r="I55" s="14"/>
      <c r="J55" s="14"/>
      <c r="T55" s="12">
        <f>YEAR(nemazat!$A$2)-YEAR(F55)</f>
        <v>2</v>
      </c>
      <c r="U55" s="11">
        <f t="shared" si="12"/>
        <v>0</v>
      </c>
      <c r="V55" s="11">
        <f t="shared" si="13"/>
        <v>0</v>
      </c>
      <c r="W55" s="11">
        <f t="shared" si="14"/>
        <v>0</v>
      </c>
      <c r="X55" s="11">
        <f t="shared" si="15"/>
        <v>0</v>
      </c>
      <c r="Y55" s="12">
        <f t="shared" si="20"/>
        <v>0</v>
      </c>
      <c r="Z55" s="12">
        <f t="shared" si="16"/>
        <v>2020</v>
      </c>
      <c r="AA55" s="11">
        <f t="shared" si="17"/>
        <v>5</v>
      </c>
      <c r="AB55" s="11">
        <f ca="1" t="shared" si="18"/>
        <v>0</v>
      </c>
      <c r="AC55" s="11">
        <f t="shared" si="19"/>
        <v>0</v>
      </c>
    </row>
    <row r="56" spans="1:29" ht="15">
      <c r="A56" s="13">
        <v>611119</v>
      </c>
      <c r="B56" s="13" t="s">
        <v>6</v>
      </c>
      <c r="C56" s="13" t="s">
        <v>527</v>
      </c>
      <c r="D56" s="13" t="s">
        <v>284</v>
      </c>
      <c r="E56" s="6" t="str">
        <f t="shared" si="11"/>
        <v>Odborná způsobilost platná do roku 2019</v>
      </c>
      <c r="F56" s="14">
        <v>41713</v>
      </c>
      <c r="G56" s="14"/>
      <c r="H56" s="14"/>
      <c r="I56" s="14"/>
      <c r="J56" s="14"/>
      <c r="T56" s="12">
        <f>YEAR(nemazat!$A$2)-YEAR(F56)</f>
        <v>3</v>
      </c>
      <c r="U56" s="11">
        <f t="shared" si="12"/>
        <v>0</v>
      </c>
      <c r="V56" s="11">
        <f t="shared" si="13"/>
        <v>0</v>
      </c>
      <c r="W56" s="11">
        <f t="shared" si="14"/>
        <v>0</v>
      </c>
      <c r="X56" s="11">
        <f t="shared" si="15"/>
        <v>0</v>
      </c>
      <c r="Y56" s="12">
        <f>SUM(U56:X56)</f>
        <v>0</v>
      </c>
      <c r="Z56" s="12">
        <f t="shared" si="16"/>
        <v>2019</v>
      </c>
      <c r="AA56" s="11">
        <f t="shared" si="17"/>
        <v>5</v>
      </c>
      <c r="AB56" s="11">
        <f ca="1" t="shared" si="18"/>
        <v>0</v>
      </c>
      <c r="AC56" s="11">
        <f t="shared" si="19"/>
        <v>0</v>
      </c>
    </row>
  </sheetData>
  <sheetProtection insertColumns="0" insertRows="0" deleteColumns="0" deleteRows="0" sort="0" autoFilter="0"/>
  <autoFilter ref="A2:J56">
    <sortState ref="A3:J56">
      <sortCondition sortBy="value" ref="B3:B56"/>
      <sortCondition descending="1" sortBy="value" ref="C3:C56"/>
      <sortCondition sortBy="value" ref="D3:D56"/>
    </sortState>
  </autoFilter>
  <mergeCells count="2">
    <mergeCell ref="A1:D1"/>
    <mergeCell ref="E1:J1"/>
  </mergeCells>
  <conditionalFormatting sqref="E3:E14 E39:E55 E18:E37">
    <cfRule type="expression" priority="121" dxfId="3" stopIfTrue="1">
      <formula>AA3&gt;4</formula>
    </cfRule>
  </conditionalFormatting>
  <conditionalFormatting sqref="E3:E14 E39:E55 E18:E37">
    <cfRule type="expression" priority="118" dxfId="2" stopIfTrue="1">
      <formula>AA3&lt;1</formula>
    </cfRule>
    <cfRule type="expression" priority="119" dxfId="1" stopIfTrue="1">
      <formula>AA3=1</formula>
    </cfRule>
    <cfRule type="expression" priority="120" dxfId="0" stopIfTrue="1">
      <formula>AND(AA3&gt;1,AA3&lt;4)</formula>
    </cfRule>
  </conditionalFormatting>
  <conditionalFormatting sqref="G3:J14 G39:J55 G18:J37">
    <cfRule type="expression" priority="94" dxfId="689" stopIfTrue="1">
      <formula>$AC3=0</formula>
    </cfRule>
  </conditionalFormatting>
  <conditionalFormatting sqref="E15">
    <cfRule type="expression" priority="71" dxfId="3" stopIfTrue="1">
      <formula>AA15&gt;4</formula>
    </cfRule>
  </conditionalFormatting>
  <conditionalFormatting sqref="E15">
    <cfRule type="expression" priority="68" dxfId="2" stopIfTrue="1">
      <formula>AA15&lt;1</formula>
    </cfRule>
    <cfRule type="expression" priority="69" dxfId="1" stopIfTrue="1">
      <formula>AA15=1</formula>
    </cfRule>
    <cfRule type="expression" priority="70" dxfId="0" stopIfTrue="1">
      <formula>AND(AA15&gt;1,AA15&lt;4)</formula>
    </cfRule>
  </conditionalFormatting>
  <conditionalFormatting sqref="G15:J15">
    <cfRule type="expression" priority="65" dxfId="689" stopIfTrue="1">
      <formula>$AC15=0</formula>
    </cfRule>
  </conditionalFormatting>
  <conditionalFormatting sqref="E56">
    <cfRule type="expression" priority="41" dxfId="3" stopIfTrue="1">
      <formula>AA56&gt;4</formula>
    </cfRule>
  </conditionalFormatting>
  <conditionalFormatting sqref="E56">
    <cfRule type="expression" priority="38" dxfId="2" stopIfTrue="1">
      <formula>AA56&lt;1</formula>
    </cfRule>
    <cfRule type="expression" priority="39" dxfId="1" stopIfTrue="1">
      <formula>AA56=1</formula>
    </cfRule>
    <cfRule type="expression" priority="40" dxfId="0" stopIfTrue="1">
      <formula>AND(AA56&gt;1,AA56&lt;4)</formula>
    </cfRule>
  </conditionalFormatting>
  <conditionalFormatting sqref="G56:J56">
    <cfRule type="expression" priority="35" dxfId="689" stopIfTrue="1">
      <formula>$AC56=0</formula>
    </cfRule>
  </conditionalFormatting>
  <conditionalFormatting sqref="E16">
    <cfRule type="expression" priority="34" dxfId="3" stopIfTrue="1">
      <formula>AA16&gt;4</formula>
    </cfRule>
  </conditionalFormatting>
  <conditionalFormatting sqref="E16">
    <cfRule type="expression" priority="31" dxfId="2" stopIfTrue="1">
      <formula>AA16&lt;1</formula>
    </cfRule>
    <cfRule type="expression" priority="32" dxfId="1" stopIfTrue="1">
      <formula>AA16=1</formula>
    </cfRule>
    <cfRule type="expression" priority="33" dxfId="0" stopIfTrue="1">
      <formula>AND(AA16&gt;1,AA16&lt;4)</formula>
    </cfRule>
  </conditionalFormatting>
  <conditionalFormatting sqref="G16:J16">
    <cfRule type="expression" priority="28" dxfId="689" stopIfTrue="1">
      <formula>$AC16=0</formula>
    </cfRule>
  </conditionalFormatting>
  <conditionalFormatting sqref="E17">
    <cfRule type="expression" priority="27" dxfId="3" stopIfTrue="1">
      <formula>AA17&gt;4</formula>
    </cfRule>
  </conditionalFormatting>
  <conditionalFormatting sqref="E17">
    <cfRule type="expression" priority="24" dxfId="2" stopIfTrue="1">
      <formula>AA17&lt;1</formula>
    </cfRule>
    <cfRule type="expression" priority="25" dxfId="1" stopIfTrue="1">
      <formula>AA17=1</formula>
    </cfRule>
    <cfRule type="expression" priority="26" dxfId="0" stopIfTrue="1">
      <formula>AND(AA17&gt;1,AA17&lt;4)</formula>
    </cfRule>
  </conditionalFormatting>
  <conditionalFormatting sqref="G17:J17">
    <cfRule type="expression" priority="21" dxfId="689" stopIfTrue="1">
      <formula>$AC17=0</formula>
    </cfRule>
  </conditionalFormatting>
  <conditionalFormatting sqref="E38">
    <cfRule type="expression" priority="7" dxfId="3" stopIfTrue="1">
      <formula>AA38&gt;4</formula>
    </cfRule>
  </conditionalFormatting>
  <conditionalFormatting sqref="E38">
    <cfRule type="expression" priority="4" dxfId="2" stopIfTrue="1">
      <formula>AA38&lt;1</formula>
    </cfRule>
    <cfRule type="expression" priority="5" dxfId="1" stopIfTrue="1">
      <formula>AA38=1</formula>
    </cfRule>
    <cfRule type="expression" priority="6" dxfId="0" stopIfTrue="1">
      <formula>AND(AA38&gt;1,AA38&lt;4)</formula>
    </cfRule>
  </conditionalFormatting>
  <conditionalFormatting sqref="G38:J38">
    <cfRule type="expression" priority="1" dxfId="689" stopIfTrue="1">
      <formula>$AC38=0</formula>
    </cfRule>
  </conditionalFormatting>
  <printOptions/>
  <pageMargins left="0.7086614173228347" right="0.7086614173228347" top="0.7874015748031497" bottom="0.7874015748031497" header="0.31496062992125984" footer="0.31496062992125984"/>
  <pageSetup fitToHeight="0" fitToWidth="1" horizontalDpi="300" verticalDpi="300" orientation="landscape" paperSize="9" scale="2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AC199"/>
  <sheetViews>
    <sheetView zoomScale="80" zoomScaleNormal="80" zoomScaleSheetLayoutView="100" zoomScalePageLayoutView="0" workbookViewId="0" topLeftCell="A1">
      <pane xSplit="4" ySplit="2" topLeftCell="E3" activePane="bottomRight" state="frozen"/>
      <selection pane="topLeft" activeCell="A1" sqref="A1"/>
      <selection pane="topRight" activeCell="F1" sqref="F1"/>
      <selection pane="bottomLeft" activeCell="A2" sqref="A2"/>
      <selection pane="bottomRight" activeCell="E3" sqref="E3"/>
    </sheetView>
  </sheetViews>
  <sheetFormatPr defaultColWidth="9.140625" defaultRowHeight="15"/>
  <cols>
    <col min="1" max="1" width="8.57421875" style="11" customWidth="1"/>
    <col min="2" max="2" width="25.28125" style="11" customWidth="1"/>
    <col min="3" max="3" width="19.140625" style="11" customWidth="1"/>
    <col min="4" max="4" width="28.7109375" style="11" customWidth="1"/>
    <col min="5" max="5" width="78.140625" style="11" customWidth="1"/>
    <col min="6" max="6" width="20.28125" style="11" customWidth="1"/>
    <col min="7" max="8" width="15.421875" style="11" customWidth="1"/>
    <col min="9" max="9" width="14.7109375" style="11" customWidth="1"/>
    <col min="10" max="10" width="15.28125" style="11" customWidth="1"/>
    <col min="11" max="19" width="9.140625" style="11" customWidth="1"/>
    <col min="20" max="20" width="10.421875" style="11" hidden="1" customWidth="1"/>
    <col min="21" max="24" width="9.140625" style="11" hidden="1" customWidth="1"/>
    <col min="25" max="25" width="10.57421875" style="11" hidden="1" customWidth="1"/>
    <col min="26" max="26" width="9.421875" style="11" hidden="1" customWidth="1"/>
    <col min="27" max="27" width="8.8515625" style="11" hidden="1" customWidth="1"/>
    <col min="28" max="28" width="9.28125" style="11" hidden="1" customWidth="1"/>
    <col min="29" max="29" width="9.140625" style="11" hidden="1" customWidth="1"/>
    <col min="30" max="30" width="10.140625" style="11" bestFit="1" customWidth="1"/>
    <col min="31" max="16384" width="9.140625" style="11" customWidth="1"/>
  </cols>
  <sheetData>
    <row r="1" spans="1:10" ht="56.25" customHeight="1">
      <c r="A1" s="43" t="s">
        <v>738</v>
      </c>
      <c r="B1" s="43"/>
      <c r="C1" s="43"/>
      <c r="D1" s="43"/>
      <c r="E1" s="44" t="s">
        <v>545</v>
      </c>
      <c r="F1" s="45"/>
      <c r="G1" s="45"/>
      <c r="H1" s="45"/>
      <c r="I1" s="45"/>
      <c r="J1" s="46"/>
    </row>
    <row r="2" spans="1:29" ht="93" customHeight="1">
      <c r="A2" s="10" t="s">
        <v>8</v>
      </c>
      <c r="B2" s="10" t="s">
        <v>7</v>
      </c>
      <c r="C2" s="10" t="s">
        <v>471</v>
      </c>
      <c r="D2" s="10" t="s">
        <v>0</v>
      </c>
      <c r="E2" s="20" t="s">
        <v>739</v>
      </c>
      <c r="F2" s="30" t="s">
        <v>626</v>
      </c>
      <c r="G2" s="30" t="s">
        <v>627</v>
      </c>
      <c r="H2" s="30" t="s">
        <v>628</v>
      </c>
      <c r="I2" s="30" t="s">
        <v>629</v>
      </c>
      <c r="J2" s="30" t="s">
        <v>630</v>
      </c>
      <c r="T2" s="12" t="s">
        <v>539</v>
      </c>
      <c r="U2" s="11" t="s">
        <v>536</v>
      </c>
      <c r="V2" s="11" t="s">
        <v>540</v>
      </c>
      <c r="W2" s="11" t="s">
        <v>537</v>
      </c>
      <c r="X2" s="11" t="s">
        <v>538</v>
      </c>
      <c r="Y2" s="12" t="s">
        <v>541</v>
      </c>
      <c r="Z2" s="12" t="s">
        <v>542</v>
      </c>
      <c r="AA2" s="11" t="s">
        <v>543</v>
      </c>
      <c r="AB2" s="23" t="s">
        <v>583</v>
      </c>
      <c r="AC2" s="23" t="s">
        <v>586</v>
      </c>
    </row>
    <row r="3" spans="1:29" ht="15" customHeight="1">
      <c r="A3" s="13">
        <v>611100</v>
      </c>
      <c r="B3" s="13" t="s">
        <v>11</v>
      </c>
      <c r="C3" s="13" t="s">
        <v>526</v>
      </c>
      <c r="D3" s="13" t="s">
        <v>606</v>
      </c>
      <c r="E3" s="6" t="str">
        <f aca="true" t="shared" si="0" ref="E3:E34">IF(AA3=0,CONCATENATE("Odborná způsobilost propadla v roce ",Z3),IF(AA3=1,CONCATENATE("Málo OP, musí až na OP k získání OZ (40 hodin) v roce ",Z3),IF(AA3=2,"Odborná způsobilost letos končí, nutno jít na OP k prodloužení",IF(AA3=3,CONCATENATE("Musí letos na OP k prodloužení, jinak znovu na získání OZ (40 hodin) v roce ",Z3),IF(AA3=4,CONCATENATE("Je doporučeno jít letos na OP k prodloužení OZ"),IF(AA3=5,CONCATENATE("Odborná způsobilost platná do roku ",Z3),"Není odborná způsobilost"))))))</f>
        <v>Je doporučeno jít letos na OP k prodloužení OZ</v>
      </c>
      <c r="F3" s="14">
        <v>42097</v>
      </c>
      <c r="G3" s="14">
        <v>42441</v>
      </c>
      <c r="H3" s="14"/>
      <c r="I3" s="14"/>
      <c r="J3" s="14"/>
      <c r="T3" s="12">
        <f>YEAR(nemazat!$A$2)-YEAR(F3)</f>
        <v>2</v>
      </c>
      <c r="U3" s="11">
        <f aca="true" t="shared" si="1" ref="U3:U34">IF(G3,1,0)</f>
        <v>1</v>
      </c>
      <c r="V3" s="11">
        <f aca="true" t="shared" si="2" ref="V3:V34">IF(H3,1,0)</f>
        <v>0</v>
      </c>
      <c r="W3" s="11">
        <f aca="true" t="shared" si="3" ref="W3:W34">IF(I3,1,0)</f>
        <v>0</v>
      </c>
      <c r="X3" s="11">
        <f aca="true" t="shared" si="4" ref="X3:X34">IF(J3,1,0)</f>
        <v>0</v>
      </c>
      <c r="Y3" s="12">
        <f aca="true" t="shared" si="5" ref="Y3:Y51">SUM(U3:X3)</f>
        <v>1</v>
      </c>
      <c r="Z3" s="12">
        <f aca="true" t="shared" si="6" ref="Z3:Z34">YEAR(F3)+5</f>
        <v>2020</v>
      </c>
      <c r="AA3" s="11">
        <f aca="true" t="shared" si="7" ref="AA3:AA25">IF(AC3=1,IF(F3,IF(T3&gt;5,0,IF(T3=0,5,IF(T3=5,IF(Y3&lt;(T3-3),1,2),IF(Y3&lt;(T3-3),1,IF(Y3=(T3-3),3,4))))),-1),IF(F3,IF(T3&gt;5,0,IF(T3=5,2,5)),-1))</f>
        <v>4</v>
      </c>
      <c r="AB3" s="11">
        <f aca="true" ca="1" t="shared" si="8" ref="AB3:AB34">IF(OR(YEAR(G3)=YEAR(TODAY()),YEAR(H3)=YEAR(TODAY()),YEAR(I3)=YEAR(TODAY()),YEAR(J3)=YEAR(TODAY())),1,0)</f>
        <v>1</v>
      </c>
      <c r="AC3" s="11">
        <f aca="true" t="shared" si="9" ref="AC3:AC34">IF(MID(C3,1,3)="vel",1,0)</f>
        <v>1</v>
      </c>
    </row>
    <row r="4" spans="1:29" ht="15" customHeight="1">
      <c r="A4" s="13">
        <v>611100</v>
      </c>
      <c r="B4" s="13" t="s">
        <v>11</v>
      </c>
      <c r="C4" s="13" t="s">
        <v>526</v>
      </c>
      <c r="D4" s="13" t="s">
        <v>301</v>
      </c>
      <c r="E4" s="6" t="str">
        <f t="shared" si="0"/>
        <v>Je doporučeno jít letos na OP k prodloužení OZ</v>
      </c>
      <c r="F4" s="14">
        <v>41720</v>
      </c>
      <c r="G4" s="14">
        <v>42077</v>
      </c>
      <c r="H4" s="14">
        <v>42441</v>
      </c>
      <c r="I4" s="14"/>
      <c r="J4" s="14"/>
      <c r="T4" s="12">
        <f>YEAR(nemazat!$A$2)-YEAR(F4)</f>
        <v>3</v>
      </c>
      <c r="U4" s="11">
        <f t="shared" si="1"/>
        <v>1</v>
      </c>
      <c r="V4" s="11">
        <f t="shared" si="2"/>
        <v>1</v>
      </c>
      <c r="W4" s="11">
        <f t="shared" si="3"/>
        <v>0</v>
      </c>
      <c r="X4" s="11">
        <f t="shared" si="4"/>
        <v>0</v>
      </c>
      <c r="Y4" s="12">
        <f t="shared" si="5"/>
        <v>2</v>
      </c>
      <c r="Z4" s="12">
        <f t="shared" si="6"/>
        <v>2019</v>
      </c>
      <c r="AA4" s="11">
        <f t="shared" si="7"/>
        <v>4</v>
      </c>
      <c r="AB4" s="11">
        <f ca="1" t="shared" si="8"/>
        <v>1</v>
      </c>
      <c r="AC4" s="11">
        <f t="shared" si="9"/>
        <v>1</v>
      </c>
    </row>
    <row r="5" spans="1:29" ht="15" customHeight="1">
      <c r="A5" s="13">
        <v>611100</v>
      </c>
      <c r="B5" s="13" t="s">
        <v>11</v>
      </c>
      <c r="C5" s="13" t="s">
        <v>526</v>
      </c>
      <c r="D5" s="13" t="s">
        <v>299</v>
      </c>
      <c r="E5" s="6" t="str">
        <f t="shared" si="0"/>
        <v>Je doporučeno jít letos na OP k prodloužení OZ</v>
      </c>
      <c r="F5" s="14">
        <v>41720</v>
      </c>
      <c r="G5" s="14">
        <v>42077</v>
      </c>
      <c r="H5" s="14">
        <v>42441</v>
      </c>
      <c r="I5" s="14"/>
      <c r="J5" s="14"/>
      <c r="T5" s="12">
        <f>YEAR(nemazat!$A$2)-YEAR(F5)</f>
        <v>3</v>
      </c>
      <c r="U5" s="11">
        <f t="shared" si="1"/>
        <v>1</v>
      </c>
      <c r="V5" s="11">
        <f t="shared" si="2"/>
        <v>1</v>
      </c>
      <c r="W5" s="11">
        <f t="shared" si="3"/>
        <v>0</v>
      </c>
      <c r="X5" s="11">
        <f t="shared" si="4"/>
        <v>0</v>
      </c>
      <c r="Y5" s="12">
        <f>SUM(U5:X5)</f>
        <v>2</v>
      </c>
      <c r="Z5" s="12">
        <f t="shared" si="6"/>
        <v>2019</v>
      </c>
      <c r="AA5" s="11">
        <f t="shared" si="7"/>
        <v>4</v>
      </c>
      <c r="AB5" s="11">
        <f ca="1" t="shared" si="8"/>
        <v>1</v>
      </c>
      <c r="AC5" s="11">
        <f t="shared" si="9"/>
        <v>1</v>
      </c>
    </row>
    <row r="6" spans="1:29" ht="15" customHeight="1">
      <c r="A6" s="13">
        <v>611100</v>
      </c>
      <c r="B6" s="13" t="s">
        <v>11</v>
      </c>
      <c r="C6" s="13" t="s">
        <v>526</v>
      </c>
      <c r="D6" s="13" t="s">
        <v>302</v>
      </c>
      <c r="E6" s="6" t="str">
        <f t="shared" si="0"/>
        <v>Je doporučeno jít letos na OP k prodloužení OZ</v>
      </c>
      <c r="F6" s="14">
        <v>41720</v>
      </c>
      <c r="G6" s="14">
        <v>42077</v>
      </c>
      <c r="H6" s="14">
        <v>42441</v>
      </c>
      <c r="I6" s="14"/>
      <c r="J6" s="14"/>
      <c r="T6" s="12">
        <f>YEAR(nemazat!$A$2)-YEAR(F6)</f>
        <v>3</v>
      </c>
      <c r="U6" s="11">
        <f t="shared" si="1"/>
        <v>1</v>
      </c>
      <c r="V6" s="11">
        <f t="shared" si="2"/>
        <v>1</v>
      </c>
      <c r="W6" s="11">
        <f t="shared" si="3"/>
        <v>0</v>
      </c>
      <c r="X6" s="11">
        <f t="shared" si="4"/>
        <v>0</v>
      </c>
      <c r="Y6" s="12">
        <f t="shared" si="5"/>
        <v>2</v>
      </c>
      <c r="Z6" s="12">
        <f t="shared" si="6"/>
        <v>2019</v>
      </c>
      <c r="AA6" s="11">
        <f t="shared" si="7"/>
        <v>4</v>
      </c>
      <c r="AB6" s="11">
        <f ca="1" t="shared" si="8"/>
        <v>1</v>
      </c>
      <c r="AC6" s="11">
        <f t="shared" si="9"/>
        <v>1</v>
      </c>
    </row>
    <row r="7" spans="1:29" ht="15" customHeight="1">
      <c r="A7" s="13">
        <v>611100</v>
      </c>
      <c r="B7" s="13" t="s">
        <v>11</v>
      </c>
      <c r="C7" s="13" t="s">
        <v>527</v>
      </c>
      <c r="D7" s="13" t="s">
        <v>262</v>
      </c>
      <c r="E7" s="6" t="str">
        <f t="shared" si="0"/>
        <v>Odborná způsobilost platná do roku 2021</v>
      </c>
      <c r="F7" s="14">
        <v>42448</v>
      </c>
      <c r="G7" s="24"/>
      <c r="H7" s="24"/>
      <c r="I7" s="24"/>
      <c r="J7" s="24"/>
      <c r="T7" s="12">
        <f>YEAR(nemazat!$A$2)-YEAR(F7)</f>
        <v>1</v>
      </c>
      <c r="U7" s="11">
        <f t="shared" si="1"/>
        <v>0</v>
      </c>
      <c r="V7" s="11">
        <f t="shared" si="2"/>
        <v>0</v>
      </c>
      <c r="W7" s="11">
        <f t="shared" si="3"/>
        <v>0</v>
      </c>
      <c r="X7" s="11">
        <f t="shared" si="4"/>
        <v>0</v>
      </c>
      <c r="Y7" s="12">
        <f t="shared" si="5"/>
        <v>0</v>
      </c>
      <c r="Z7" s="12">
        <f t="shared" si="6"/>
        <v>2021</v>
      </c>
      <c r="AA7" s="11">
        <f t="shared" si="7"/>
        <v>5</v>
      </c>
      <c r="AB7" s="11">
        <f ca="1" t="shared" si="8"/>
        <v>0</v>
      </c>
      <c r="AC7" s="11">
        <f t="shared" si="9"/>
        <v>0</v>
      </c>
    </row>
    <row r="8" spans="1:29" ht="15" customHeight="1">
      <c r="A8" s="13">
        <v>611100</v>
      </c>
      <c r="B8" s="13" t="s">
        <v>11</v>
      </c>
      <c r="C8" s="13" t="s">
        <v>527</v>
      </c>
      <c r="D8" s="13" t="s">
        <v>298</v>
      </c>
      <c r="E8" s="6" t="str">
        <f t="shared" si="0"/>
        <v>Odborná způsobilost platná do roku 2019</v>
      </c>
      <c r="F8" s="14">
        <v>41713</v>
      </c>
      <c r="G8" s="24"/>
      <c r="H8" s="24"/>
      <c r="I8" s="24"/>
      <c r="J8" s="24"/>
      <c r="T8" s="12">
        <f>YEAR(nemazat!$A$2)-YEAR(F8)</f>
        <v>3</v>
      </c>
      <c r="U8" s="11">
        <f t="shared" si="1"/>
        <v>0</v>
      </c>
      <c r="V8" s="11">
        <f t="shared" si="2"/>
        <v>0</v>
      </c>
      <c r="W8" s="11">
        <f t="shared" si="3"/>
        <v>0</v>
      </c>
      <c r="X8" s="11">
        <f t="shared" si="4"/>
        <v>0</v>
      </c>
      <c r="Y8" s="12">
        <f t="shared" si="5"/>
        <v>0</v>
      </c>
      <c r="Z8" s="12">
        <f t="shared" si="6"/>
        <v>2019</v>
      </c>
      <c r="AA8" s="11">
        <f t="shared" si="7"/>
        <v>5</v>
      </c>
      <c r="AB8" s="11">
        <f ca="1" t="shared" si="8"/>
        <v>0</v>
      </c>
      <c r="AC8" s="11">
        <f t="shared" si="9"/>
        <v>0</v>
      </c>
    </row>
    <row r="9" spans="1:29" ht="15" customHeight="1">
      <c r="A9" s="13">
        <v>611100</v>
      </c>
      <c r="B9" s="13" t="s">
        <v>11</v>
      </c>
      <c r="C9" s="13" t="s">
        <v>527</v>
      </c>
      <c r="D9" s="13" t="s">
        <v>299</v>
      </c>
      <c r="E9" s="6" t="str">
        <f t="shared" si="0"/>
        <v>Odborná způsobilost platná do roku 2019</v>
      </c>
      <c r="F9" s="14">
        <v>41713</v>
      </c>
      <c r="G9" s="24"/>
      <c r="H9" s="24"/>
      <c r="I9" s="24"/>
      <c r="J9" s="24"/>
      <c r="T9" s="12">
        <f>YEAR(nemazat!$A$2)-YEAR(F9)</f>
        <v>3</v>
      </c>
      <c r="U9" s="11">
        <f t="shared" si="1"/>
        <v>0</v>
      </c>
      <c r="V9" s="11">
        <f t="shared" si="2"/>
        <v>0</v>
      </c>
      <c r="W9" s="11">
        <f t="shared" si="3"/>
        <v>0</v>
      </c>
      <c r="X9" s="11">
        <f t="shared" si="4"/>
        <v>0</v>
      </c>
      <c r="Y9" s="12">
        <f t="shared" si="5"/>
        <v>0</v>
      </c>
      <c r="Z9" s="12">
        <f t="shared" si="6"/>
        <v>2019</v>
      </c>
      <c r="AA9" s="11">
        <f t="shared" si="7"/>
        <v>5</v>
      </c>
      <c r="AB9" s="11">
        <f ca="1" t="shared" si="8"/>
        <v>0</v>
      </c>
      <c r="AC9" s="11">
        <f t="shared" si="9"/>
        <v>0</v>
      </c>
    </row>
    <row r="10" spans="1:29" ht="15" customHeight="1">
      <c r="A10" s="13">
        <v>611100</v>
      </c>
      <c r="B10" s="13" t="s">
        <v>11</v>
      </c>
      <c r="C10" s="13" t="s">
        <v>527</v>
      </c>
      <c r="D10" s="13" t="s">
        <v>300</v>
      </c>
      <c r="E10" s="6" t="str">
        <f t="shared" si="0"/>
        <v>Odborná způsobilost platná do roku 2019</v>
      </c>
      <c r="F10" s="14">
        <v>41713</v>
      </c>
      <c r="G10" s="24"/>
      <c r="H10" s="24"/>
      <c r="I10" s="24"/>
      <c r="J10" s="24"/>
      <c r="T10" s="12">
        <f>YEAR(nemazat!$A$2)-YEAR(F10)</f>
        <v>3</v>
      </c>
      <c r="U10" s="11">
        <f t="shared" si="1"/>
        <v>0</v>
      </c>
      <c r="V10" s="11">
        <f t="shared" si="2"/>
        <v>0</v>
      </c>
      <c r="W10" s="11">
        <f t="shared" si="3"/>
        <v>0</v>
      </c>
      <c r="X10" s="11">
        <f t="shared" si="4"/>
        <v>0</v>
      </c>
      <c r="Y10" s="12">
        <f t="shared" si="5"/>
        <v>0</v>
      </c>
      <c r="Z10" s="12">
        <f t="shared" si="6"/>
        <v>2019</v>
      </c>
      <c r="AA10" s="11">
        <f t="shared" si="7"/>
        <v>5</v>
      </c>
      <c r="AB10" s="11">
        <f ca="1" t="shared" si="8"/>
        <v>0</v>
      </c>
      <c r="AC10" s="11">
        <f t="shared" si="9"/>
        <v>0</v>
      </c>
    </row>
    <row r="11" spans="1:29" ht="15" customHeight="1">
      <c r="A11" s="13">
        <v>611100</v>
      </c>
      <c r="B11" s="13" t="s">
        <v>11</v>
      </c>
      <c r="C11" s="13" t="s">
        <v>527</v>
      </c>
      <c r="D11" s="13" t="s">
        <v>263</v>
      </c>
      <c r="E11" s="6" t="str">
        <f t="shared" si="0"/>
        <v>Odborná způsobilost platná do roku 2021</v>
      </c>
      <c r="F11" s="14">
        <v>42448</v>
      </c>
      <c r="G11" s="24"/>
      <c r="H11" s="24"/>
      <c r="I11" s="24"/>
      <c r="J11" s="24"/>
      <c r="T11" s="12">
        <f>YEAR(nemazat!$A$2)-YEAR(F11)</f>
        <v>1</v>
      </c>
      <c r="U11" s="11">
        <f t="shared" si="1"/>
        <v>0</v>
      </c>
      <c r="V11" s="11">
        <f t="shared" si="2"/>
        <v>0</v>
      </c>
      <c r="W11" s="11">
        <f t="shared" si="3"/>
        <v>0</v>
      </c>
      <c r="X11" s="11">
        <f t="shared" si="4"/>
        <v>0</v>
      </c>
      <c r="Y11" s="12">
        <f t="shared" si="5"/>
        <v>0</v>
      </c>
      <c r="Z11" s="12">
        <f t="shared" si="6"/>
        <v>2021</v>
      </c>
      <c r="AA11" s="11">
        <f t="shared" si="7"/>
        <v>5</v>
      </c>
      <c r="AB11" s="11">
        <f ca="1" t="shared" si="8"/>
        <v>0</v>
      </c>
      <c r="AC11" s="11">
        <f t="shared" si="9"/>
        <v>0</v>
      </c>
    </row>
    <row r="12" spans="1:29" ht="15" customHeight="1">
      <c r="A12" s="13">
        <v>611200</v>
      </c>
      <c r="B12" s="13" t="s">
        <v>12</v>
      </c>
      <c r="C12" s="13" t="s">
        <v>526</v>
      </c>
      <c r="D12" s="13" t="s">
        <v>356</v>
      </c>
      <c r="E12" s="6" t="str">
        <f t="shared" si="0"/>
        <v>Je doporučeno jít letos na OP k prodloužení OZ</v>
      </c>
      <c r="F12" s="14">
        <v>41720</v>
      </c>
      <c r="G12" s="24"/>
      <c r="H12" s="24">
        <v>42441</v>
      </c>
      <c r="I12" s="14"/>
      <c r="J12" s="14"/>
      <c r="T12" s="12">
        <f>YEAR(nemazat!$A$2)-YEAR(F12)</f>
        <v>3</v>
      </c>
      <c r="U12" s="11">
        <f t="shared" si="1"/>
        <v>0</v>
      </c>
      <c r="V12" s="11">
        <f t="shared" si="2"/>
        <v>1</v>
      </c>
      <c r="W12" s="11">
        <f t="shared" si="3"/>
        <v>0</v>
      </c>
      <c r="X12" s="11">
        <f t="shared" si="4"/>
        <v>0</v>
      </c>
      <c r="Y12" s="12">
        <f t="shared" si="5"/>
        <v>1</v>
      </c>
      <c r="Z12" s="12">
        <f t="shared" si="6"/>
        <v>2019</v>
      </c>
      <c r="AA12" s="11">
        <f t="shared" si="7"/>
        <v>4</v>
      </c>
      <c r="AB12" s="11">
        <f ca="1" t="shared" si="8"/>
        <v>1</v>
      </c>
      <c r="AC12" s="11">
        <f t="shared" si="9"/>
        <v>1</v>
      </c>
    </row>
    <row r="13" spans="1:29" ht="15" customHeight="1">
      <c r="A13" s="13">
        <v>611200</v>
      </c>
      <c r="B13" s="13" t="s">
        <v>12</v>
      </c>
      <c r="C13" s="13" t="s">
        <v>526</v>
      </c>
      <c r="D13" s="13" t="s">
        <v>355</v>
      </c>
      <c r="E13" s="6" t="str">
        <f t="shared" si="0"/>
        <v>Je doporučeno jít letos na OP k prodloužení OZ</v>
      </c>
      <c r="F13" s="14">
        <v>41384</v>
      </c>
      <c r="G13" s="14"/>
      <c r="H13" s="14">
        <v>42077</v>
      </c>
      <c r="I13" s="14">
        <v>42441</v>
      </c>
      <c r="J13" s="14"/>
      <c r="T13" s="12">
        <f>YEAR(nemazat!$A$2)-YEAR(F13)</f>
        <v>4</v>
      </c>
      <c r="U13" s="11">
        <f t="shared" si="1"/>
        <v>0</v>
      </c>
      <c r="V13" s="11">
        <f t="shared" si="2"/>
        <v>1</v>
      </c>
      <c r="W13" s="11">
        <f t="shared" si="3"/>
        <v>1</v>
      </c>
      <c r="X13" s="11">
        <f t="shared" si="4"/>
        <v>0</v>
      </c>
      <c r="Y13" s="12">
        <f t="shared" si="5"/>
        <v>2</v>
      </c>
      <c r="Z13" s="12">
        <f t="shared" si="6"/>
        <v>2018</v>
      </c>
      <c r="AA13" s="11">
        <f t="shared" si="7"/>
        <v>4</v>
      </c>
      <c r="AB13" s="11">
        <f ca="1" t="shared" si="8"/>
        <v>1</v>
      </c>
      <c r="AC13" s="11">
        <f t="shared" si="9"/>
        <v>1</v>
      </c>
    </row>
    <row r="14" spans="1:29" ht="15" customHeight="1">
      <c r="A14" s="13">
        <v>611200</v>
      </c>
      <c r="B14" s="13" t="s">
        <v>12</v>
      </c>
      <c r="C14" s="13" t="s">
        <v>526</v>
      </c>
      <c r="D14" s="13" t="s">
        <v>187</v>
      </c>
      <c r="E14" s="6" t="str">
        <f t="shared" si="0"/>
        <v>Je doporučeno jít letos na OP k prodloužení OZ</v>
      </c>
      <c r="F14" s="14">
        <v>41357</v>
      </c>
      <c r="G14" s="14"/>
      <c r="H14" s="14">
        <v>42077</v>
      </c>
      <c r="I14" s="14">
        <v>42441</v>
      </c>
      <c r="J14" s="14"/>
      <c r="T14" s="12">
        <f>YEAR(nemazat!$A$2)-YEAR(F14)</f>
        <v>4</v>
      </c>
      <c r="U14" s="11">
        <f t="shared" si="1"/>
        <v>0</v>
      </c>
      <c r="V14" s="11">
        <f t="shared" si="2"/>
        <v>1</v>
      </c>
      <c r="W14" s="11">
        <f t="shared" si="3"/>
        <v>1</v>
      </c>
      <c r="X14" s="11">
        <f t="shared" si="4"/>
        <v>0</v>
      </c>
      <c r="Y14" s="12">
        <f t="shared" si="5"/>
        <v>2</v>
      </c>
      <c r="Z14" s="12">
        <f t="shared" si="6"/>
        <v>2018</v>
      </c>
      <c r="AA14" s="11">
        <f t="shared" si="7"/>
        <v>4</v>
      </c>
      <c r="AB14" s="11">
        <f ca="1" t="shared" si="8"/>
        <v>1</v>
      </c>
      <c r="AC14" s="11">
        <f t="shared" si="9"/>
        <v>1</v>
      </c>
    </row>
    <row r="15" spans="1:29" ht="15" customHeight="1">
      <c r="A15" s="13">
        <v>611200</v>
      </c>
      <c r="B15" s="13" t="s">
        <v>12</v>
      </c>
      <c r="C15" s="13" t="s">
        <v>526</v>
      </c>
      <c r="D15" s="13" t="s">
        <v>357</v>
      </c>
      <c r="E15" s="6" t="str">
        <f t="shared" si="0"/>
        <v>Je doporučeno jít letos na OP k prodloužení OZ</v>
      </c>
      <c r="F15" s="14">
        <v>41384</v>
      </c>
      <c r="G15" s="14"/>
      <c r="H15" s="14">
        <v>42077</v>
      </c>
      <c r="I15" s="14">
        <v>42441</v>
      </c>
      <c r="J15" s="14"/>
      <c r="T15" s="12">
        <f>YEAR(nemazat!$A$2)-YEAR(F15)</f>
        <v>4</v>
      </c>
      <c r="U15" s="11">
        <f t="shared" si="1"/>
        <v>0</v>
      </c>
      <c r="V15" s="11">
        <f t="shared" si="2"/>
        <v>1</v>
      </c>
      <c r="W15" s="11">
        <f t="shared" si="3"/>
        <v>1</v>
      </c>
      <c r="X15" s="11">
        <f t="shared" si="4"/>
        <v>0</v>
      </c>
      <c r="Y15" s="12">
        <f t="shared" si="5"/>
        <v>2</v>
      </c>
      <c r="Z15" s="12">
        <f t="shared" si="6"/>
        <v>2018</v>
      </c>
      <c r="AA15" s="11">
        <f t="shared" si="7"/>
        <v>4</v>
      </c>
      <c r="AB15" s="11">
        <f ca="1" t="shared" si="8"/>
        <v>1</v>
      </c>
      <c r="AC15" s="11">
        <f t="shared" si="9"/>
        <v>1</v>
      </c>
    </row>
    <row r="16" spans="1:29" ht="15" customHeight="1">
      <c r="A16" s="13">
        <v>611200</v>
      </c>
      <c r="B16" s="13" t="s">
        <v>12</v>
      </c>
      <c r="C16" s="13" t="s">
        <v>526</v>
      </c>
      <c r="D16" s="13" t="s">
        <v>358</v>
      </c>
      <c r="E16" s="6" t="str">
        <f t="shared" si="0"/>
        <v>Je doporučeno jít letos na OP k prodloužení OZ</v>
      </c>
      <c r="F16" s="14">
        <v>41720</v>
      </c>
      <c r="G16" s="24">
        <v>42077</v>
      </c>
      <c r="H16" s="24">
        <v>42441</v>
      </c>
      <c r="I16" s="14"/>
      <c r="J16" s="14"/>
      <c r="T16" s="12">
        <f>YEAR(nemazat!$A$2)-YEAR(F16)</f>
        <v>3</v>
      </c>
      <c r="U16" s="11">
        <f t="shared" si="1"/>
        <v>1</v>
      </c>
      <c r="V16" s="11">
        <f t="shared" si="2"/>
        <v>1</v>
      </c>
      <c r="W16" s="11">
        <f t="shared" si="3"/>
        <v>0</v>
      </c>
      <c r="X16" s="11">
        <f t="shared" si="4"/>
        <v>0</v>
      </c>
      <c r="Y16" s="12">
        <f t="shared" si="5"/>
        <v>2</v>
      </c>
      <c r="Z16" s="12">
        <f t="shared" si="6"/>
        <v>2019</v>
      </c>
      <c r="AA16" s="11">
        <f t="shared" si="7"/>
        <v>4</v>
      </c>
      <c r="AB16" s="11">
        <f ca="1" t="shared" si="8"/>
        <v>1</v>
      </c>
      <c r="AC16" s="11">
        <f t="shared" si="9"/>
        <v>1</v>
      </c>
    </row>
    <row r="17" spans="1:29" ht="15" customHeight="1">
      <c r="A17" s="13">
        <v>611200</v>
      </c>
      <c r="B17" s="13" t="s">
        <v>12</v>
      </c>
      <c r="C17" s="13" t="s">
        <v>527</v>
      </c>
      <c r="D17" s="13" t="s">
        <v>360</v>
      </c>
      <c r="E17" s="6" t="str">
        <f t="shared" si="0"/>
        <v>Odborná způsobilost platná do roku 2019</v>
      </c>
      <c r="F17" s="14">
        <v>41713</v>
      </c>
      <c r="G17" s="24"/>
      <c r="H17" s="24"/>
      <c r="I17" s="24"/>
      <c r="J17" s="24"/>
      <c r="T17" s="12">
        <f>YEAR(nemazat!$A$2)-YEAR(F17)</f>
        <v>3</v>
      </c>
      <c r="U17" s="11">
        <f t="shared" si="1"/>
        <v>0</v>
      </c>
      <c r="V17" s="11">
        <f t="shared" si="2"/>
        <v>0</v>
      </c>
      <c r="W17" s="11">
        <f t="shared" si="3"/>
        <v>0</v>
      </c>
      <c r="X17" s="11">
        <f t="shared" si="4"/>
        <v>0</v>
      </c>
      <c r="Y17" s="12">
        <f t="shared" si="5"/>
        <v>0</v>
      </c>
      <c r="Z17" s="12">
        <f t="shared" si="6"/>
        <v>2019</v>
      </c>
      <c r="AA17" s="11">
        <f t="shared" si="7"/>
        <v>5</v>
      </c>
      <c r="AB17" s="11">
        <f ca="1" t="shared" si="8"/>
        <v>0</v>
      </c>
      <c r="AC17" s="11">
        <f t="shared" si="9"/>
        <v>0</v>
      </c>
    </row>
    <row r="18" spans="1:29" ht="15" customHeight="1">
      <c r="A18" s="13">
        <v>611200</v>
      </c>
      <c r="B18" s="13" t="s">
        <v>12</v>
      </c>
      <c r="C18" s="13" t="s">
        <v>527</v>
      </c>
      <c r="D18" s="13" t="s">
        <v>361</v>
      </c>
      <c r="E18" s="6" t="str">
        <f t="shared" si="0"/>
        <v>Odborná způsobilost platná do roku 2018</v>
      </c>
      <c r="F18" s="14">
        <v>41357</v>
      </c>
      <c r="G18" s="24"/>
      <c r="H18" s="24"/>
      <c r="I18" s="24"/>
      <c r="J18" s="24"/>
      <c r="T18" s="12">
        <f>YEAR(nemazat!$A$2)-YEAR(F18)</f>
        <v>4</v>
      </c>
      <c r="U18" s="11">
        <f t="shared" si="1"/>
        <v>0</v>
      </c>
      <c r="V18" s="11">
        <f t="shared" si="2"/>
        <v>0</v>
      </c>
      <c r="W18" s="11">
        <f t="shared" si="3"/>
        <v>0</v>
      </c>
      <c r="X18" s="11">
        <f t="shared" si="4"/>
        <v>0</v>
      </c>
      <c r="Y18" s="12">
        <f t="shared" si="5"/>
        <v>0</v>
      </c>
      <c r="Z18" s="12">
        <f t="shared" si="6"/>
        <v>2018</v>
      </c>
      <c r="AA18" s="11">
        <f t="shared" si="7"/>
        <v>5</v>
      </c>
      <c r="AB18" s="11">
        <f ca="1" t="shared" si="8"/>
        <v>0</v>
      </c>
      <c r="AC18" s="11">
        <f t="shared" si="9"/>
        <v>0</v>
      </c>
    </row>
    <row r="19" spans="1:29" ht="15" customHeight="1">
      <c r="A19" s="13">
        <v>611200</v>
      </c>
      <c r="B19" s="13" t="s">
        <v>12</v>
      </c>
      <c r="C19" s="13" t="s">
        <v>527</v>
      </c>
      <c r="D19" s="13" t="s">
        <v>353</v>
      </c>
      <c r="E19" s="6" t="str">
        <f t="shared" si="0"/>
        <v>Odborná způsobilost platná do roku 2019</v>
      </c>
      <c r="F19" s="14">
        <v>41713</v>
      </c>
      <c r="G19" s="24"/>
      <c r="H19" s="24"/>
      <c r="I19" s="24"/>
      <c r="J19" s="24"/>
      <c r="T19" s="12">
        <f>YEAR(nemazat!$A$2)-YEAR(F19)</f>
        <v>3</v>
      </c>
      <c r="U19" s="11">
        <f t="shared" si="1"/>
        <v>0</v>
      </c>
      <c r="V19" s="11">
        <f t="shared" si="2"/>
        <v>0</v>
      </c>
      <c r="W19" s="11">
        <f t="shared" si="3"/>
        <v>0</v>
      </c>
      <c r="X19" s="11">
        <f t="shared" si="4"/>
        <v>0</v>
      </c>
      <c r="Y19" s="12">
        <f t="shared" si="5"/>
        <v>0</v>
      </c>
      <c r="Z19" s="12">
        <f t="shared" si="6"/>
        <v>2019</v>
      </c>
      <c r="AA19" s="11">
        <f t="shared" si="7"/>
        <v>5</v>
      </c>
      <c r="AB19" s="11">
        <f ca="1" t="shared" si="8"/>
        <v>0</v>
      </c>
      <c r="AC19" s="11">
        <f t="shared" si="9"/>
        <v>0</v>
      </c>
    </row>
    <row r="20" spans="1:29" ht="15" customHeight="1">
      <c r="A20" s="13">
        <v>611200</v>
      </c>
      <c r="B20" s="13" t="s">
        <v>12</v>
      </c>
      <c r="C20" s="13" t="s">
        <v>527</v>
      </c>
      <c r="D20" s="13" t="s">
        <v>530</v>
      </c>
      <c r="E20" s="6" t="str">
        <f t="shared" si="0"/>
        <v>Odborná způsobilost platná do roku 2018</v>
      </c>
      <c r="F20" s="14">
        <v>41357</v>
      </c>
      <c r="G20" s="24"/>
      <c r="H20" s="24"/>
      <c r="I20" s="24"/>
      <c r="J20" s="24"/>
      <c r="T20" s="12">
        <f>YEAR(nemazat!$A$2)-YEAR(F20)</f>
        <v>4</v>
      </c>
      <c r="U20" s="11">
        <f t="shared" si="1"/>
        <v>0</v>
      </c>
      <c r="V20" s="11">
        <f t="shared" si="2"/>
        <v>0</v>
      </c>
      <c r="W20" s="11">
        <f t="shared" si="3"/>
        <v>0</v>
      </c>
      <c r="X20" s="11">
        <f t="shared" si="4"/>
        <v>0</v>
      </c>
      <c r="Y20" s="12">
        <f t="shared" si="5"/>
        <v>0</v>
      </c>
      <c r="Z20" s="12">
        <f t="shared" si="6"/>
        <v>2018</v>
      </c>
      <c r="AA20" s="11">
        <f t="shared" si="7"/>
        <v>5</v>
      </c>
      <c r="AB20" s="11">
        <f ca="1" t="shared" si="8"/>
        <v>0</v>
      </c>
      <c r="AC20" s="11">
        <f t="shared" si="9"/>
        <v>0</v>
      </c>
    </row>
    <row r="21" spans="1:29" ht="15" customHeight="1">
      <c r="A21" s="13">
        <v>611200</v>
      </c>
      <c r="B21" s="13" t="s">
        <v>12</v>
      </c>
      <c r="C21" s="13" t="s">
        <v>527</v>
      </c>
      <c r="D21" s="13" t="s">
        <v>359</v>
      </c>
      <c r="E21" s="6" t="str">
        <f t="shared" si="0"/>
        <v>Odborná způsobilost platná do roku 2018</v>
      </c>
      <c r="F21" s="14">
        <v>41357</v>
      </c>
      <c r="G21" s="24"/>
      <c r="H21" s="24"/>
      <c r="I21" s="24"/>
      <c r="J21" s="24"/>
      <c r="T21" s="12">
        <f>YEAR(nemazat!$A$2)-YEAR(F21)</f>
        <v>4</v>
      </c>
      <c r="U21" s="11">
        <f t="shared" si="1"/>
        <v>0</v>
      </c>
      <c r="V21" s="11">
        <f t="shared" si="2"/>
        <v>0</v>
      </c>
      <c r="W21" s="11">
        <f t="shared" si="3"/>
        <v>0</v>
      </c>
      <c r="X21" s="11">
        <f t="shared" si="4"/>
        <v>0</v>
      </c>
      <c r="Y21" s="12">
        <f>SUM(U21:X21)</f>
        <v>0</v>
      </c>
      <c r="Z21" s="12">
        <f t="shared" si="6"/>
        <v>2018</v>
      </c>
      <c r="AA21" s="11">
        <f t="shared" si="7"/>
        <v>5</v>
      </c>
      <c r="AB21" s="11">
        <f ca="1" t="shared" si="8"/>
        <v>0</v>
      </c>
      <c r="AC21" s="11">
        <f t="shared" si="9"/>
        <v>0</v>
      </c>
    </row>
    <row r="22" spans="1:29" ht="15" customHeight="1">
      <c r="A22" s="13">
        <v>611203</v>
      </c>
      <c r="B22" s="13" t="s">
        <v>13</v>
      </c>
      <c r="C22" s="13" t="s">
        <v>526</v>
      </c>
      <c r="D22" s="13" t="s">
        <v>306</v>
      </c>
      <c r="E22" s="6" t="str">
        <f t="shared" si="0"/>
        <v>Je doporučeno jít letos na OP k prodloužení OZ</v>
      </c>
      <c r="F22" s="14">
        <v>41357</v>
      </c>
      <c r="G22" s="14">
        <v>41720</v>
      </c>
      <c r="H22" s="14">
        <v>42077</v>
      </c>
      <c r="I22" s="14">
        <v>42441</v>
      </c>
      <c r="J22" s="14"/>
      <c r="T22" s="12">
        <f>YEAR(nemazat!$A$2)-YEAR(F22)</f>
        <v>4</v>
      </c>
      <c r="U22" s="11">
        <f t="shared" si="1"/>
        <v>1</v>
      </c>
      <c r="V22" s="11">
        <f t="shared" si="2"/>
        <v>1</v>
      </c>
      <c r="W22" s="11">
        <f t="shared" si="3"/>
        <v>1</v>
      </c>
      <c r="X22" s="11">
        <f t="shared" si="4"/>
        <v>0</v>
      </c>
      <c r="Y22" s="12">
        <f t="shared" si="5"/>
        <v>3</v>
      </c>
      <c r="Z22" s="12">
        <f t="shared" si="6"/>
        <v>2018</v>
      </c>
      <c r="AA22" s="11">
        <f t="shared" si="7"/>
        <v>4</v>
      </c>
      <c r="AB22" s="11">
        <f ca="1" t="shared" si="8"/>
        <v>1</v>
      </c>
      <c r="AC22" s="11">
        <f t="shared" si="9"/>
        <v>1</v>
      </c>
    </row>
    <row r="23" spans="1:29" ht="15" customHeight="1">
      <c r="A23" s="13">
        <v>611203</v>
      </c>
      <c r="B23" s="13" t="s">
        <v>13</v>
      </c>
      <c r="C23" s="13" t="s">
        <v>526</v>
      </c>
      <c r="D23" s="13" t="s">
        <v>308</v>
      </c>
      <c r="E23" s="6" t="str">
        <f t="shared" si="0"/>
        <v>Je doporučeno jít letos na OP k prodloužení OZ</v>
      </c>
      <c r="F23" s="14">
        <v>41357</v>
      </c>
      <c r="G23" s="14">
        <v>41720</v>
      </c>
      <c r="H23" s="14">
        <v>42077</v>
      </c>
      <c r="I23" s="14">
        <v>42441</v>
      </c>
      <c r="J23" s="14"/>
      <c r="T23" s="12">
        <f>YEAR(nemazat!$A$2)-YEAR(F23)</f>
        <v>4</v>
      </c>
      <c r="U23" s="11">
        <f t="shared" si="1"/>
        <v>1</v>
      </c>
      <c r="V23" s="11">
        <f t="shared" si="2"/>
        <v>1</v>
      </c>
      <c r="W23" s="11">
        <f t="shared" si="3"/>
        <v>1</v>
      </c>
      <c r="X23" s="11">
        <f t="shared" si="4"/>
        <v>0</v>
      </c>
      <c r="Y23" s="12">
        <f t="shared" si="5"/>
        <v>3</v>
      </c>
      <c r="Z23" s="12">
        <f t="shared" si="6"/>
        <v>2018</v>
      </c>
      <c r="AA23" s="11">
        <f t="shared" si="7"/>
        <v>4</v>
      </c>
      <c r="AB23" s="11">
        <f ca="1" t="shared" si="8"/>
        <v>1</v>
      </c>
      <c r="AC23" s="11">
        <f t="shared" si="9"/>
        <v>1</v>
      </c>
    </row>
    <row r="24" spans="1:29" ht="15" customHeight="1">
      <c r="A24" s="13">
        <v>611203</v>
      </c>
      <c r="B24" s="13" t="s">
        <v>13</v>
      </c>
      <c r="C24" s="13" t="s">
        <v>526</v>
      </c>
      <c r="D24" s="13" t="s">
        <v>307</v>
      </c>
      <c r="E24" s="6" t="str">
        <f t="shared" si="0"/>
        <v>Je doporučeno jít letos na OP k prodloužení OZ</v>
      </c>
      <c r="F24" s="14">
        <v>41357</v>
      </c>
      <c r="G24" s="14">
        <v>41720</v>
      </c>
      <c r="H24" s="14">
        <v>42077</v>
      </c>
      <c r="I24" s="14">
        <v>42441</v>
      </c>
      <c r="J24" s="14"/>
      <c r="T24" s="12">
        <f>YEAR(nemazat!$A$2)-YEAR(F24)</f>
        <v>4</v>
      </c>
      <c r="U24" s="11">
        <f t="shared" si="1"/>
        <v>1</v>
      </c>
      <c r="V24" s="11">
        <f t="shared" si="2"/>
        <v>1</v>
      </c>
      <c r="W24" s="11">
        <f t="shared" si="3"/>
        <v>1</v>
      </c>
      <c r="X24" s="11">
        <f t="shared" si="4"/>
        <v>0</v>
      </c>
      <c r="Y24" s="12">
        <f t="shared" si="5"/>
        <v>3</v>
      </c>
      <c r="Z24" s="12">
        <f t="shared" si="6"/>
        <v>2018</v>
      </c>
      <c r="AA24" s="11">
        <f t="shared" si="7"/>
        <v>4</v>
      </c>
      <c r="AB24" s="11">
        <f ca="1" t="shared" si="8"/>
        <v>1</v>
      </c>
      <c r="AC24" s="11">
        <f t="shared" si="9"/>
        <v>1</v>
      </c>
    </row>
    <row r="25" spans="1:29" ht="15" customHeight="1">
      <c r="A25" s="13">
        <v>611203</v>
      </c>
      <c r="B25" s="13" t="s">
        <v>13</v>
      </c>
      <c r="C25" s="13" t="s">
        <v>526</v>
      </c>
      <c r="D25" s="13" t="s">
        <v>309</v>
      </c>
      <c r="E25" s="6" t="str">
        <f t="shared" si="0"/>
        <v>Málo OP, musí až na OP k získání OZ (40 hodin) v roce 2018</v>
      </c>
      <c r="F25" s="14">
        <v>41357</v>
      </c>
      <c r="G25" s="14">
        <v>41720</v>
      </c>
      <c r="H25" s="14"/>
      <c r="I25" s="14"/>
      <c r="J25" s="14"/>
      <c r="T25" s="12">
        <f>YEAR(nemazat!$A$2)-YEAR(F25)</f>
        <v>4</v>
      </c>
      <c r="U25" s="11">
        <f t="shared" si="1"/>
        <v>1</v>
      </c>
      <c r="V25" s="11">
        <f t="shared" si="2"/>
        <v>0</v>
      </c>
      <c r="W25" s="11">
        <f t="shared" si="3"/>
        <v>0</v>
      </c>
      <c r="X25" s="11">
        <f t="shared" si="4"/>
        <v>0</v>
      </c>
      <c r="Y25" s="12">
        <f t="shared" si="5"/>
        <v>1</v>
      </c>
      <c r="Z25" s="12">
        <f t="shared" si="6"/>
        <v>2018</v>
      </c>
      <c r="AA25" s="11">
        <v>1</v>
      </c>
      <c r="AB25" s="11">
        <f ca="1" t="shared" si="8"/>
        <v>0</v>
      </c>
      <c r="AC25" s="11">
        <f t="shared" si="9"/>
        <v>1</v>
      </c>
    </row>
    <row r="26" spans="1:29" ht="15" customHeight="1">
      <c r="A26" s="13">
        <v>611203</v>
      </c>
      <c r="B26" s="13" t="s">
        <v>13</v>
      </c>
      <c r="C26" s="13" t="s">
        <v>527</v>
      </c>
      <c r="D26" s="13" t="s">
        <v>264</v>
      </c>
      <c r="E26" s="6" t="str">
        <f t="shared" si="0"/>
        <v>Odborná způsobilost platná do roku 2021</v>
      </c>
      <c r="F26" s="14">
        <v>42448</v>
      </c>
      <c r="G26" s="24"/>
      <c r="H26" s="24"/>
      <c r="I26" s="24"/>
      <c r="J26" s="24"/>
      <c r="T26" s="12">
        <f>YEAR(nemazat!$A$2)-YEAR(F26)</f>
        <v>1</v>
      </c>
      <c r="U26" s="11">
        <f t="shared" si="1"/>
        <v>0</v>
      </c>
      <c r="V26" s="11">
        <f t="shared" si="2"/>
        <v>0</v>
      </c>
      <c r="W26" s="11">
        <f t="shared" si="3"/>
        <v>0</v>
      </c>
      <c r="X26" s="11">
        <f t="shared" si="4"/>
        <v>0</v>
      </c>
      <c r="Y26" s="12">
        <f t="shared" si="5"/>
        <v>0</v>
      </c>
      <c r="Z26" s="12">
        <f t="shared" si="6"/>
        <v>2021</v>
      </c>
      <c r="AA26" s="11">
        <f aca="true" t="shared" si="10" ref="AA26:AA57">IF(AC26=1,IF(F26,IF(T26&gt;5,0,IF(T26=0,5,IF(T26=5,IF(Y26&lt;(T26-3),1,2),IF(Y26&lt;(T26-3),1,IF(Y26=(T26-3),3,4))))),-1),IF(F26,IF(T26&gt;5,0,IF(T26=5,2,5)),-1))</f>
        <v>5</v>
      </c>
      <c r="AB26" s="11">
        <f ca="1" t="shared" si="8"/>
        <v>0</v>
      </c>
      <c r="AC26" s="11">
        <f t="shared" si="9"/>
        <v>0</v>
      </c>
    </row>
    <row r="27" spans="1:29" ht="15" customHeight="1">
      <c r="A27" s="13">
        <v>611203</v>
      </c>
      <c r="B27" s="13" t="s">
        <v>13</v>
      </c>
      <c r="C27" s="13" t="s">
        <v>527</v>
      </c>
      <c r="D27" s="13" t="s">
        <v>303</v>
      </c>
      <c r="E27" s="6" t="str">
        <f t="shared" si="0"/>
        <v>Odborná způsobilost platná do roku 2019</v>
      </c>
      <c r="F27" s="14">
        <v>41713</v>
      </c>
      <c r="G27" s="24"/>
      <c r="H27" s="24"/>
      <c r="I27" s="24"/>
      <c r="J27" s="24"/>
      <c r="T27" s="12">
        <f>YEAR(nemazat!$A$2)-YEAR(F27)</f>
        <v>3</v>
      </c>
      <c r="U27" s="11">
        <f t="shared" si="1"/>
        <v>0</v>
      </c>
      <c r="V27" s="11">
        <f t="shared" si="2"/>
        <v>0</v>
      </c>
      <c r="W27" s="11">
        <f t="shared" si="3"/>
        <v>0</v>
      </c>
      <c r="X27" s="11">
        <f t="shared" si="4"/>
        <v>0</v>
      </c>
      <c r="Y27" s="12">
        <f t="shared" si="5"/>
        <v>0</v>
      </c>
      <c r="Z27" s="12">
        <f t="shared" si="6"/>
        <v>2019</v>
      </c>
      <c r="AA27" s="11">
        <f t="shared" si="10"/>
        <v>5</v>
      </c>
      <c r="AB27" s="11">
        <f ca="1" t="shared" si="8"/>
        <v>0</v>
      </c>
      <c r="AC27" s="11">
        <f t="shared" si="9"/>
        <v>0</v>
      </c>
    </row>
    <row r="28" spans="1:29" ht="15" customHeight="1">
      <c r="A28" s="13">
        <v>611203</v>
      </c>
      <c r="B28" s="13" t="s">
        <v>13</v>
      </c>
      <c r="C28" s="13" t="s">
        <v>527</v>
      </c>
      <c r="D28" s="13" t="s">
        <v>304</v>
      </c>
      <c r="E28" s="6" t="str">
        <f t="shared" si="0"/>
        <v>Odborná způsobilost platná do roku 2018</v>
      </c>
      <c r="F28" s="14">
        <v>41357</v>
      </c>
      <c r="G28" s="24"/>
      <c r="H28" s="24"/>
      <c r="I28" s="24"/>
      <c r="J28" s="24"/>
      <c r="T28" s="12">
        <f>YEAR(nemazat!$A$2)-YEAR(F28)</f>
        <v>4</v>
      </c>
      <c r="U28" s="11">
        <f t="shared" si="1"/>
        <v>0</v>
      </c>
      <c r="V28" s="11">
        <f t="shared" si="2"/>
        <v>0</v>
      </c>
      <c r="W28" s="11">
        <f t="shared" si="3"/>
        <v>0</v>
      </c>
      <c r="X28" s="11">
        <f t="shared" si="4"/>
        <v>0</v>
      </c>
      <c r="Y28" s="12">
        <f t="shared" si="5"/>
        <v>0</v>
      </c>
      <c r="Z28" s="12">
        <f t="shared" si="6"/>
        <v>2018</v>
      </c>
      <c r="AA28" s="11">
        <f t="shared" si="10"/>
        <v>5</v>
      </c>
      <c r="AB28" s="11">
        <f ca="1" t="shared" si="8"/>
        <v>0</v>
      </c>
      <c r="AC28" s="11">
        <f t="shared" si="9"/>
        <v>0</v>
      </c>
    </row>
    <row r="29" spans="1:29" ht="15" customHeight="1">
      <c r="A29" s="13">
        <v>611203</v>
      </c>
      <c r="B29" s="13" t="s">
        <v>13</v>
      </c>
      <c r="C29" s="13" t="s">
        <v>527</v>
      </c>
      <c r="D29" s="13" t="s">
        <v>665</v>
      </c>
      <c r="E29" s="6" t="str">
        <f t="shared" si="0"/>
        <v>Odborná způsobilost platná do roku 2020</v>
      </c>
      <c r="F29" s="14">
        <v>42097</v>
      </c>
      <c r="G29" s="24"/>
      <c r="H29" s="24"/>
      <c r="I29" s="24"/>
      <c r="J29" s="24"/>
      <c r="T29" s="12">
        <f>YEAR(nemazat!$A$2)-YEAR(F29)</f>
        <v>2</v>
      </c>
      <c r="U29" s="11">
        <f t="shared" si="1"/>
        <v>0</v>
      </c>
      <c r="V29" s="11">
        <f t="shared" si="2"/>
        <v>0</v>
      </c>
      <c r="W29" s="11">
        <f t="shared" si="3"/>
        <v>0</v>
      </c>
      <c r="X29" s="11">
        <f t="shared" si="4"/>
        <v>0</v>
      </c>
      <c r="Y29" s="12">
        <f>SUM(U29:X29)</f>
        <v>0</v>
      </c>
      <c r="Z29" s="12">
        <f t="shared" si="6"/>
        <v>2020</v>
      </c>
      <c r="AA29" s="11">
        <f t="shared" si="10"/>
        <v>5</v>
      </c>
      <c r="AB29" s="11">
        <f ca="1" t="shared" si="8"/>
        <v>0</v>
      </c>
      <c r="AC29" s="11">
        <f t="shared" si="9"/>
        <v>0</v>
      </c>
    </row>
    <row r="30" spans="1:29" ht="15" customHeight="1">
      <c r="A30" s="13">
        <v>611203</v>
      </c>
      <c r="B30" s="13" t="s">
        <v>13</v>
      </c>
      <c r="C30" s="13" t="s">
        <v>527</v>
      </c>
      <c r="D30" s="13" t="s">
        <v>305</v>
      </c>
      <c r="E30" s="6" t="str">
        <f t="shared" si="0"/>
        <v>Odborná způsobilost platná do roku 2018</v>
      </c>
      <c r="F30" s="14">
        <v>41357</v>
      </c>
      <c r="G30" s="24"/>
      <c r="H30" s="24"/>
      <c r="I30" s="24"/>
      <c r="J30" s="24"/>
      <c r="T30" s="12">
        <f>YEAR(nemazat!$A$2)-YEAR(F30)</f>
        <v>4</v>
      </c>
      <c r="U30" s="11">
        <f t="shared" si="1"/>
        <v>0</v>
      </c>
      <c r="V30" s="11">
        <f t="shared" si="2"/>
        <v>0</v>
      </c>
      <c r="W30" s="11">
        <f t="shared" si="3"/>
        <v>0</v>
      </c>
      <c r="X30" s="11">
        <f t="shared" si="4"/>
        <v>0</v>
      </c>
      <c r="Y30" s="12">
        <f t="shared" si="5"/>
        <v>0</v>
      </c>
      <c r="Z30" s="12">
        <f t="shared" si="6"/>
        <v>2018</v>
      </c>
      <c r="AA30" s="11">
        <f t="shared" si="10"/>
        <v>5</v>
      </c>
      <c r="AB30" s="11">
        <f ca="1" t="shared" si="8"/>
        <v>0</v>
      </c>
      <c r="AC30" s="11">
        <f t="shared" si="9"/>
        <v>0</v>
      </c>
    </row>
    <row r="31" spans="1:29" ht="15" customHeight="1">
      <c r="A31" s="13">
        <v>611203</v>
      </c>
      <c r="B31" s="13" t="s">
        <v>13</v>
      </c>
      <c r="C31" s="13" t="s">
        <v>527</v>
      </c>
      <c r="D31" s="13" t="s">
        <v>310</v>
      </c>
      <c r="E31" s="6" t="str">
        <f t="shared" si="0"/>
        <v>Odborná způsobilost platná do roku 2018</v>
      </c>
      <c r="F31" s="14">
        <v>41384</v>
      </c>
      <c r="G31" s="24"/>
      <c r="H31" s="24"/>
      <c r="I31" s="24"/>
      <c r="J31" s="24"/>
      <c r="T31" s="12">
        <f>YEAR(nemazat!$A$2)-YEAR(F31)</f>
        <v>4</v>
      </c>
      <c r="U31" s="11">
        <f t="shared" si="1"/>
        <v>0</v>
      </c>
      <c r="V31" s="11">
        <f t="shared" si="2"/>
        <v>0</v>
      </c>
      <c r="W31" s="11">
        <f t="shared" si="3"/>
        <v>0</v>
      </c>
      <c r="X31" s="11">
        <f t="shared" si="4"/>
        <v>0</v>
      </c>
      <c r="Y31" s="12">
        <f t="shared" si="5"/>
        <v>0</v>
      </c>
      <c r="Z31" s="12">
        <f t="shared" si="6"/>
        <v>2018</v>
      </c>
      <c r="AA31" s="11">
        <f t="shared" si="10"/>
        <v>5</v>
      </c>
      <c r="AB31" s="11">
        <f ca="1" t="shared" si="8"/>
        <v>0</v>
      </c>
      <c r="AC31" s="11">
        <f t="shared" si="9"/>
        <v>0</v>
      </c>
    </row>
    <row r="32" spans="1:29" ht="15" customHeight="1">
      <c r="A32" s="13">
        <v>611102</v>
      </c>
      <c r="B32" s="13" t="s">
        <v>14</v>
      </c>
      <c r="C32" s="13" t="s">
        <v>526</v>
      </c>
      <c r="D32" s="13" t="s">
        <v>317</v>
      </c>
      <c r="E32" s="6" t="str">
        <f t="shared" si="0"/>
        <v>Je doporučeno jít letos na OP k prodloužení OZ</v>
      </c>
      <c r="F32" s="14">
        <v>41384</v>
      </c>
      <c r="G32" s="14">
        <v>41720</v>
      </c>
      <c r="H32" s="14">
        <v>42077</v>
      </c>
      <c r="I32" s="14">
        <v>42441</v>
      </c>
      <c r="J32" s="14"/>
      <c r="T32" s="12">
        <f>YEAR(nemazat!$A$2)-YEAR(F32)</f>
        <v>4</v>
      </c>
      <c r="U32" s="11">
        <f t="shared" si="1"/>
        <v>1</v>
      </c>
      <c r="V32" s="11">
        <f t="shared" si="2"/>
        <v>1</v>
      </c>
      <c r="W32" s="11">
        <f t="shared" si="3"/>
        <v>1</v>
      </c>
      <c r="X32" s="11">
        <f t="shared" si="4"/>
        <v>0</v>
      </c>
      <c r="Y32" s="12">
        <f t="shared" si="5"/>
        <v>3</v>
      </c>
      <c r="Z32" s="12">
        <f t="shared" si="6"/>
        <v>2018</v>
      </c>
      <c r="AA32" s="11">
        <f t="shared" si="10"/>
        <v>4</v>
      </c>
      <c r="AB32" s="11">
        <f ca="1" t="shared" si="8"/>
        <v>1</v>
      </c>
      <c r="AC32" s="11">
        <f t="shared" si="9"/>
        <v>1</v>
      </c>
    </row>
    <row r="33" spans="1:29" ht="15" customHeight="1">
      <c r="A33" s="13">
        <v>611102</v>
      </c>
      <c r="B33" s="13" t="s">
        <v>14</v>
      </c>
      <c r="C33" s="13" t="s">
        <v>526</v>
      </c>
      <c r="D33" s="13" t="s">
        <v>318</v>
      </c>
      <c r="E33" s="6" t="str">
        <f t="shared" si="0"/>
        <v>Je doporučeno jít letos na OP k prodloužení OZ</v>
      </c>
      <c r="F33" s="14">
        <v>41384</v>
      </c>
      <c r="G33" s="14">
        <v>41720</v>
      </c>
      <c r="H33" s="14">
        <v>42077</v>
      </c>
      <c r="I33" s="14">
        <v>42441</v>
      </c>
      <c r="J33" s="14"/>
      <c r="T33" s="12">
        <f>YEAR(nemazat!$A$2)-YEAR(F33)</f>
        <v>4</v>
      </c>
      <c r="U33" s="11">
        <f t="shared" si="1"/>
        <v>1</v>
      </c>
      <c r="V33" s="11">
        <f t="shared" si="2"/>
        <v>1</v>
      </c>
      <c r="W33" s="11">
        <f t="shared" si="3"/>
        <v>1</v>
      </c>
      <c r="X33" s="11">
        <f t="shared" si="4"/>
        <v>0</v>
      </c>
      <c r="Y33" s="12">
        <f t="shared" si="5"/>
        <v>3</v>
      </c>
      <c r="Z33" s="12">
        <f t="shared" si="6"/>
        <v>2018</v>
      </c>
      <c r="AA33" s="11">
        <f t="shared" si="10"/>
        <v>4</v>
      </c>
      <c r="AB33" s="11">
        <f ca="1" t="shared" si="8"/>
        <v>1</v>
      </c>
      <c r="AC33" s="11">
        <f t="shared" si="9"/>
        <v>1</v>
      </c>
    </row>
    <row r="34" spans="1:29" ht="15" customHeight="1">
      <c r="A34" s="13">
        <v>611102</v>
      </c>
      <c r="B34" s="13" t="s">
        <v>14</v>
      </c>
      <c r="C34" s="13" t="s">
        <v>526</v>
      </c>
      <c r="D34" s="13" t="s">
        <v>689</v>
      </c>
      <c r="E34" s="6" t="str">
        <f t="shared" si="0"/>
        <v>Je doporučeno jít letos na OP k prodloužení OZ</v>
      </c>
      <c r="F34" s="14">
        <v>41720</v>
      </c>
      <c r="G34" s="14">
        <v>42077</v>
      </c>
      <c r="H34" s="14">
        <v>42441</v>
      </c>
      <c r="I34" s="14"/>
      <c r="J34" s="14"/>
      <c r="T34" s="12">
        <f>YEAR(nemazat!$A$2)-YEAR(F34)</f>
        <v>3</v>
      </c>
      <c r="U34" s="11">
        <f t="shared" si="1"/>
        <v>1</v>
      </c>
      <c r="V34" s="11">
        <f t="shared" si="2"/>
        <v>1</v>
      </c>
      <c r="W34" s="11">
        <f t="shared" si="3"/>
        <v>0</v>
      </c>
      <c r="X34" s="11">
        <f t="shared" si="4"/>
        <v>0</v>
      </c>
      <c r="Y34" s="12">
        <f t="shared" si="5"/>
        <v>2</v>
      </c>
      <c r="Z34" s="12">
        <f t="shared" si="6"/>
        <v>2019</v>
      </c>
      <c r="AA34" s="11">
        <f t="shared" si="10"/>
        <v>4</v>
      </c>
      <c r="AB34" s="11">
        <f ca="1" t="shared" si="8"/>
        <v>1</v>
      </c>
      <c r="AC34" s="11">
        <f t="shared" si="9"/>
        <v>1</v>
      </c>
    </row>
    <row r="35" spans="1:29" ht="15" customHeight="1">
      <c r="A35" s="13">
        <v>611102</v>
      </c>
      <c r="B35" s="13" t="s">
        <v>14</v>
      </c>
      <c r="C35" s="13" t="s">
        <v>526</v>
      </c>
      <c r="D35" s="13" t="s">
        <v>316</v>
      </c>
      <c r="E35" s="6" t="str">
        <f aca="true" t="shared" si="11" ref="E35:E66">IF(AA35=0,CONCATENATE("Odborná způsobilost propadla v roce ",Z35),IF(AA35=1,CONCATENATE("Málo OP, musí až na OP k získání OZ (40 hodin) v roce ",Z35),IF(AA35=2,"Odborná způsobilost letos končí, nutno jít na OP k prodloužení",IF(AA35=3,CONCATENATE("Musí letos na OP k prodloužení, jinak znovu na získání OZ (40 hodin) v roce ",Z35),IF(AA35=4,CONCATENATE("Je doporučeno jít letos na OP k prodloužení OZ"),IF(AA35=5,CONCATENATE("Odborná způsobilost platná do roku ",Z35),"Není odborná způsobilost"))))))</f>
        <v>Je doporučeno jít letos na OP k prodloužení OZ</v>
      </c>
      <c r="F35" s="14">
        <v>41384</v>
      </c>
      <c r="G35" s="14">
        <v>41720</v>
      </c>
      <c r="H35" s="14">
        <v>42077</v>
      </c>
      <c r="I35" s="14">
        <v>42441</v>
      </c>
      <c r="J35" s="14"/>
      <c r="T35" s="12">
        <f>YEAR(nemazat!$A$2)-YEAR(F35)</f>
        <v>4</v>
      </c>
      <c r="U35" s="11">
        <f aca="true" t="shared" si="12" ref="U35:U66">IF(G35,1,0)</f>
        <v>1</v>
      </c>
      <c r="V35" s="11">
        <f aca="true" t="shared" si="13" ref="V35:V66">IF(H35,1,0)</f>
        <v>1</v>
      </c>
      <c r="W35" s="11">
        <f aca="true" t="shared" si="14" ref="W35:W66">IF(I35,1,0)</f>
        <v>1</v>
      </c>
      <c r="X35" s="11">
        <f aca="true" t="shared" si="15" ref="X35:X66">IF(J35,1,0)</f>
        <v>0</v>
      </c>
      <c r="Y35" s="12">
        <f t="shared" si="5"/>
        <v>3</v>
      </c>
      <c r="Z35" s="12">
        <f aca="true" t="shared" si="16" ref="Z35:Z66">YEAR(F35)+5</f>
        <v>2018</v>
      </c>
      <c r="AA35" s="11">
        <f t="shared" si="10"/>
        <v>4</v>
      </c>
      <c r="AB35" s="11">
        <f aca="true" ca="1" t="shared" si="17" ref="AB35:AB66">IF(OR(YEAR(G35)=YEAR(TODAY()),YEAR(H35)=YEAR(TODAY()),YEAR(I35)=YEAR(TODAY()),YEAR(J35)=YEAR(TODAY())),1,0)</f>
        <v>1</v>
      </c>
      <c r="AC35" s="11">
        <f aca="true" t="shared" si="18" ref="AC35:AC66">IF(MID(C35,1,3)="vel",1,0)</f>
        <v>1</v>
      </c>
    </row>
    <row r="36" spans="1:29" ht="15" customHeight="1">
      <c r="A36" s="13">
        <v>611102</v>
      </c>
      <c r="B36" s="13" t="s">
        <v>14</v>
      </c>
      <c r="C36" s="13" t="s">
        <v>526</v>
      </c>
      <c r="D36" s="13" t="s">
        <v>49</v>
      </c>
      <c r="E36" s="6" t="str">
        <f t="shared" si="11"/>
        <v>Je doporučeno jít letos na OP k prodloužení OZ</v>
      </c>
      <c r="F36" s="14">
        <v>42077</v>
      </c>
      <c r="G36" s="24">
        <v>42441</v>
      </c>
      <c r="H36" s="14"/>
      <c r="I36" s="14"/>
      <c r="J36" s="14"/>
      <c r="T36" s="12">
        <f>YEAR(nemazat!$A$2)-YEAR(F36)</f>
        <v>2</v>
      </c>
      <c r="U36" s="11">
        <f t="shared" si="12"/>
        <v>1</v>
      </c>
      <c r="V36" s="11">
        <f t="shared" si="13"/>
        <v>0</v>
      </c>
      <c r="W36" s="11">
        <f t="shared" si="14"/>
        <v>0</v>
      </c>
      <c r="X36" s="11">
        <f t="shared" si="15"/>
        <v>0</v>
      </c>
      <c r="Y36" s="12">
        <f t="shared" si="5"/>
        <v>1</v>
      </c>
      <c r="Z36" s="12">
        <f t="shared" si="16"/>
        <v>2020</v>
      </c>
      <c r="AA36" s="11">
        <f t="shared" si="10"/>
        <v>4</v>
      </c>
      <c r="AB36" s="11">
        <f ca="1" t="shared" si="17"/>
        <v>1</v>
      </c>
      <c r="AC36" s="11">
        <f t="shared" si="18"/>
        <v>1</v>
      </c>
    </row>
    <row r="37" spans="1:29" ht="15" customHeight="1">
      <c r="A37" s="13">
        <v>611102</v>
      </c>
      <c r="B37" s="13" t="s">
        <v>14</v>
      </c>
      <c r="C37" s="13" t="s">
        <v>527</v>
      </c>
      <c r="D37" s="13" t="s">
        <v>531</v>
      </c>
      <c r="E37" s="6" t="str">
        <f t="shared" si="11"/>
        <v>Odborná způsobilost platná do roku 2018</v>
      </c>
      <c r="F37" s="14">
        <v>41357</v>
      </c>
      <c r="G37" s="24"/>
      <c r="H37" s="24"/>
      <c r="I37" s="24"/>
      <c r="J37" s="24"/>
      <c r="T37" s="12">
        <f>YEAR(nemazat!$A$2)-YEAR(F37)</f>
        <v>4</v>
      </c>
      <c r="U37" s="11">
        <f t="shared" si="12"/>
        <v>0</v>
      </c>
      <c r="V37" s="11">
        <f t="shared" si="13"/>
        <v>0</v>
      </c>
      <c r="W37" s="11">
        <f t="shared" si="14"/>
        <v>0</v>
      </c>
      <c r="X37" s="11">
        <f t="shared" si="15"/>
        <v>0</v>
      </c>
      <c r="Y37" s="12">
        <f t="shared" si="5"/>
        <v>0</v>
      </c>
      <c r="Z37" s="12">
        <f t="shared" si="16"/>
        <v>2018</v>
      </c>
      <c r="AA37" s="11">
        <f t="shared" si="10"/>
        <v>5</v>
      </c>
      <c r="AB37" s="11">
        <f ca="1" t="shared" si="17"/>
        <v>0</v>
      </c>
      <c r="AC37" s="11">
        <f t="shared" si="18"/>
        <v>0</v>
      </c>
    </row>
    <row r="38" spans="1:29" ht="15" customHeight="1">
      <c r="A38" s="13">
        <v>611102</v>
      </c>
      <c r="B38" s="13" t="s">
        <v>14</v>
      </c>
      <c r="C38" s="13" t="s">
        <v>527</v>
      </c>
      <c r="D38" s="13" t="s">
        <v>322</v>
      </c>
      <c r="E38" s="6" t="str">
        <f t="shared" si="11"/>
        <v>Odborná způsobilost platná do roku 2019</v>
      </c>
      <c r="F38" s="14">
        <v>41713</v>
      </c>
      <c r="G38" s="24"/>
      <c r="H38" s="24"/>
      <c r="I38" s="24"/>
      <c r="J38" s="24"/>
      <c r="T38" s="12">
        <f>YEAR(nemazat!$A$2)-YEAR(F38)</f>
        <v>3</v>
      </c>
      <c r="U38" s="11">
        <f t="shared" si="12"/>
        <v>0</v>
      </c>
      <c r="V38" s="11">
        <f t="shared" si="13"/>
        <v>0</v>
      </c>
      <c r="W38" s="11">
        <f t="shared" si="14"/>
        <v>0</v>
      </c>
      <c r="X38" s="11">
        <f t="shared" si="15"/>
        <v>0</v>
      </c>
      <c r="Y38" s="12">
        <f t="shared" si="5"/>
        <v>0</v>
      </c>
      <c r="Z38" s="12">
        <f t="shared" si="16"/>
        <v>2019</v>
      </c>
      <c r="AA38" s="11">
        <f t="shared" si="10"/>
        <v>5</v>
      </c>
      <c r="AB38" s="11">
        <f ca="1" t="shared" si="17"/>
        <v>0</v>
      </c>
      <c r="AC38" s="11">
        <f t="shared" si="18"/>
        <v>0</v>
      </c>
    </row>
    <row r="39" spans="1:29" ht="15" customHeight="1">
      <c r="A39" s="13">
        <v>611102</v>
      </c>
      <c r="B39" s="13" t="s">
        <v>14</v>
      </c>
      <c r="C39" s="13" t="s">
        <v>527</v>
      </c>
      <c r="D39" s="13" t="s">
        <v>311</v>
      </c>
      <c r="E39" s="6" t="str">
        <f t="shared" si="11"/>
        <v>Odborná způsobilost platná do roku 2018</v>
      </c>
      <c r="F39" s="14">
        <v>41384</v>
      </c>
      <c r="G39" s="24"/>
      <c r="H39" s="24"/>
      <c r="I39" s="24"/>
      <c r="J39" s="24"/>
      <c r="T39" s="12">
        <f>YEAR(nemazat!$A$2)-YEAR(F39)</f>
        <v>4</v>
      </c>
      <c r="U39" s="11">
        <f t="shared" si="12"/>
        <v>0</v>
      </c>
      <c r="V39" s="11">
        <f t="shared" si="13"/>
        <v>0</v>
      </c>
      <c r="W39" s="11">
        <f t="shared" si="14"/>
        <v>0</v>
      </c>
      <c r="X39" s="11">
        <f t="shared" si="15"/>
        <v>0</v>
      </c>
      <c r="Y39" s="12">
        <f t="shared" si="5"/>
        <v>0</v>
      </c>
      <c r="Z39" s="12">
        <f t="shared" si="16"/>
        <v>2018</v>
      </c>
      <c r="AA39" s="11">
        <f t="shared" si="10"/>
        <v>5</v>
      </c>
      <c r="AB39" s="11">
        <f ca="1" t="shared" si="17"/>
        <v>0</v>
      </c>
      <c r="AC39" s="11">
        <f t="shared" si="18"/>
        <v>0</v>
      </c>
    </row>
    <row r="40" spans="1:29" ht="15" customHeight="1">
      <c r="A40" s="13">
        <v>611102</v>
      </c>
      <c r="B40" s="13" t="s">
        <v>14</v>
      </c>
      <c r="C40" s="13" t="s">
        <v>527</v>
      </c>
      <c r="D40" s="13" t="s">
        <v>437</v>
      </c>
      <c r="E40" s="6" t="str">
        <f t="shared" si="11"/>
        <v>Odborná způsobilost letos končí, nutno jít na OP k prodloužení</v>
      </c>
      <c r="F40" s="14">
        <v>40993</v>
      </c>
      <c r="G40" s="24"/>
      <c r="H40" s="24"/>
      <c r="I40" s="24"/>
      <c r="J40" s="24"/>
      <c r="T40" s="12">
        <f>YEAR(nemazat!$A$2)-YEAR(F40)</f>
        <v>5</v>
      </c>
      <c r="U40" s="11">
        <f t="shared" si="12"/>
        <v>0</v>
      </c>
      <c r="V40" s="11">
        <f t="shared" si="13"/>
        <v>0</v>
      </c>
      <c r="W40" s="11">
        <f t="shared" si="14"/>
        <v>0</v>
      </c>
      <c r="X40" s="11">
        <f t="shared" si="15"/>
        <v>0</v>
      </c>
      <c r="Y40" s="12">
        <f t="shared" si="5"/>
        <v>0</v>
      </c>
      <c r="Z40" s="12">
        <f t="shared" si="16"/>
        <v>2017</v>
      </c>
      <c r="AA40" s="11">
        <f t="shared" si="10"/>
        <v>2</v>
      </c>
      <c r="AB40" s="11">
        <f ca="1" t="shared" si="17"/>
        <v>0</v>
      </c>
      <c r="AC40" s="11">
        <f t="shared" si="18"/>
        <v>0</v>
      </c>
    </row>
    <row r="41" spans="1:29" ht="15" customHeight="1">
      <c r="A41" s="13">
        <v>611102</v>
      </c>
      <c r="B41" s="13" t="s">
        <v>14</v>
      </c>
      <c r="C41" s="13" t="s">
        <v>527</v>
      </c>
      <c r="D41" s="13" t="s">
        <v>312</v>
      </c>
      <c r="E41" s="6" t="str">
        <f t="shared" si="11"/>
        <v>Odborná způsobilost platná do roku 2018</v>
      </c>
      <c r="F41" s="14">
        <v>41384</v>
      </c>
      <c r="G41" s="24"/>
      <c r="H41" s="24"/>
      <c r="I41" s="24"/>
      <c r="J41" s="24"/>
      <c r="T41" s="12">
        <f>YEAR(nemazat!$A$2)-YEAR(F41)</f>
        <v>4</v>
      </c>
      <c r="U41" s="11">
        <f t="shared" si="12"/>
        <v>0</v>
      </c>
      <c r="V41" s="11">
        <f t="shared" si="13"/>
        <v>0</v>
      </c>
      <c r="W41" s="11">
        <f t="shared" si="14"/>
        <v>0</v>
      </c>
      <c r="X41" s="11">
        <f t="shared" si="15"/>
        <v>0</v>
      </c>
      <c r="Y41" s="12">
        <f t="shared" si="5"/>
        <v>0</v>
      </c>
      <c r="Z41" s="12">
        <f t="shared" si="16"/>
        <v>2018</v>
      </c>
      <c r="AA41" s="11">
        <f t="shared" si="10"/>
        <v>5</v>
      </c>
      <c r="AB41" s="11">
        <f ca="1" t="shared" si="17"/>
        <v>0</v>
      </c>
      <c r="AC41" s="11">
        <f t="shared" si="18"/>
        <v>0</v>
      </c>
    </row>
    <row r="42" spans="1:29" ht="15" customHeight="1">
      <c r="A42" s="13">
        <v>611102</v>
      </c>
      <c r="B42" s="13" t="s">
        <v>14</v>
      </c>
      <c r="C42" s="13" t="s">
        <v>527</v>
      </c>
      <c r="D42" s="13" t="s">
        <v>319</v>
      </c>
      <c r="E42" s="6" t="str">
        <f t="shared" si="11"/>
        <v>Odborná způsobilost platná do roku 2019</v>
      </c>
      <c r="F42" s="14">
        <v>41713</v>
      </c>
      <c r="G42" s="24"/>
      <c r="H42" s="24"/>
      <c r="I42" s="24"/>
      <c r="J42" s="24"/>
      <c r="T42" s="12">
        <f>YEAR(nemazat!$A$2)-YEAR(F42)</f>
        <v>3</v>
      </c>
      <c r="U42" s="11">
        <f t="shared" si="12"/>
        <v>0</v>
      </c>
      <c r="V42" s="11">
        <f t="shared" si="13"/>
        <v>0</v>
      </c>
      <c r="W42" s="11">
        <f t="shared" si="14"/>
        <v>0</v>
      </c>
      <c r="X42" s="11">
        <f t="shared" si="15"/>
        <v>0</v>
      </c>
      <c r="Y42" s="12">
        <f t="shared" si="5"/>
        <v>0</v>
      </c>
      <c r="Z42" s="12">
        <f t="shared" si="16"/>
        <v>2019</v>
      </c>
      <c r="AA42" s="11">
        <f t="shared" si="10"/>
        <v>5</v>
      </c>
      <c r="AB42" s="11">
        <f ca="1" t="shared" si="17"/>
        <v>0</v>
      </c>
      <c r="AC42" s="11">
        <f t="shared" si="18"/>
        <v>0</v>
      </c>
    </row>
    <row r="43" spans="1:29" ht="15" customHeight="1">
      <c r="A43" s="13">
        <v>611102</v>
      </c>
      <c r="B43" s="13" t="s">
        <v>14</v>
      </c>
      <c r="C43" s="13" t="s">
        <v>527</v>
      </c>
      <c r="D43" s="13" t="s">
        <v>313</v>
      </c>
      <c r="E43" s="6" t="str">
        <f t="shared" si="11"/>
        <v>Odborná způsobilost platná do roku 2018</v>
      </c>
      <c r="F43" s="14">
        <v>41384</v>
      </c>
      <c r="G43" s="24"/>
      <c r="H43" s="24"/>
      <c r="I43" s="24"/>
      <c r="J43" s="24"/>
      <c r="T43" s="12">
        <f>YEAR(nemazat!$A$2)-YEAR(F43)</f>
        <v>4</v>
      </c>
      <c r="U43" s="11">
        <f t="shared" si="12"/>
        <v>0</v>
      </c>
      <c r="V43" s="11">
        <f t="shared" si="13"/>
        <v>0</v>
      </c>
      <c r="W43" s="11">
        <f t="shared" si="14"/>
        <v>0</v>
      </c>
      <c r="X43" s="11">
        <f t="shared" si="15"/>
        <v>0</v>
      </c>
      <c r="Y43" s="12">
        <f t="shared" si="5"/>
        <v>0</v>
      </c>
      <c r="Z43" s="12">
        <f t="shared" si="16"/>
        <v>2018</v>
      </c>
      <c r="AA43" s="11">
        <f t="shared" si="10"/>
        <v>5</v>
      </c>
      <c r="AB43" s="11">
        <f ca="1" t="shared" si="17"/>
        <v>0</v>
      </c>
      <c r="AC43" s="11">
        <f t="shared" si="18"/>
        <v>0</v>
      </c>
    </row>
    <row r="44" spans="1:29" ht="15" customHeight="1">
      <c r="A44" s="13">
        <v>611102</v>
      </c>
      <c r="B44" s="13" t="s">
        <v>14</v>
      </c>
      <c r="C44" s="13" t="s">
        <v>527</v>
      </c>
      <c r="D44" s="13" t="s">
        <v>321</v>
      </c>
      <c r="E44" s="6" t="str">
        <f t="shared" si="11"/>
        <v>Odborná způsobilost platná do roku 2018</v>
      </c>
      <c r="F44" s="14">
        <v>41384</v>
      </c>
      <c r="G44" s="24"/>
      <c r="H44" s="24"/>
      <c r="I44" s="24"/>
      <c r="J44" s="24"/>
      <c r="T44" s="12">
        <f>YEAR(nemazat!$A$2)-YEAR(F44)</f>
        <v>4</v>
      </c>
      <c r="U44" s="11">
        <f t="shared" si="12"/>
        <v>0</v>
      </c>
      <c r="V44" s="11">
        <f t="shared" si="13"/>
        <v>0</v>
      </c>
      <c r="W44" s="11">
        <f t="shared" si="14"/>
        <v>0</v>
      </c>
      <c r="X44" s="11">
        <f t="shared" si="15"/>
        <v>0</v>
      </c>
      <c r="Y44" s="12">
        <f t="shared" si="5"/>
        <v>0</v>
      </c>
      <c r="Z44" s="12">
        <f t="shared" si="16"/>
        <v>2018</v>
      </c>
      <c r="AA44" s="11">
        <f t="shared" si="10"/>
        <v>5</v>
      </c>
      <c r="AB44" s="11">
        <f ca="1" t="shared" si="17"/>
        <v>0</v>
      </c>
      <c r="AC44" s="11">
        <f t="shared" si="18"/>
        <v>0</v>
      </c>
    </row>
    <row r="45" spans="1:29" ht="15" customHeight="1">
      <c r="A45" s="13">
        <v>611102</v>
      </c>
      <c r="B45" s="13" t="s">
        <v>14</v>
      </c>
      <c r="C45" s="13" t="s">
        <v>527</v>
      </c>
      <c r="D45" s="13" t="s">
        <v>314</v>
      </c>
      <c r="E45" s="6" t="str">
        <f t="shared" si="11"/>
        <v>Odborná způsobilost platná do roku 2018</v>
      </c>
      <c r="F45" s="14">
        <v>41384</v>
      </c>
      <c r="G45" s="24"/>
      <c r="H45" s="24"/>
      <c r="I45" s="24"/>
      <c r="J45" s="24"/>
      <c r="T45" s="12">
        <f>YEAR(nemazat!$A$2)-YEAR(F45)</f>
        <v>4</v>
      </c>
      <c r="U45" s="11">
        <f t="shared" si="12"/>
        <v>0</v>
      </c>
      <c r="V45" s="11">
        <f t="shared" si="13"/>
        <v>0</v>
      </c>
      <c r="W45" s="11">
        <f t="shared" si="14"/>
        <v>0</v>
      </c>
      <c r="X45" s="11">
        <f t="shared" si="15"/>
        <v>0</v>
      </c>
      <c r="Y45" s="12">
        <f t="shared" si="5"/>
        <v>0</v>
      </c>
      <c r="Z45" s="12">
        <f t="shared" si="16"/>
        <v>2018</v>
      </c>
      <c r="AA45" s="11">
        <f t="shared" si="10"/>
        <v>5</v>
      </c>
      <c r="AB45" s="11">
        <f ca="1" t="shared" si="17"/>
        <v>0</v>
      </c>
      <c r="AC45" s="11">
        <f t="shared" si="18"/>
        <v>0</v>
      </c>
    </row>
    <row r="46" spans="1:29" ht="15" customHeight="1">
      <c r="A46" s="13">
        <v>611102</v>
      </c>
      <c r="B46" s="13" t="s">
        <v>14</v>
      </c>
      <c r="C46" s="13" t="s">
        <v>527</v>
      </c>
      <c r="D46" s="22" t="s">
        <v>496</v>
      </c>
      <c r="E46" s="6" t="str">
        <f t="shared" si="11"/>
        <v>Odborná způsobilost platná do roku 2018</v>
      </c>
      <c r="F46" s="14">
        <v>41384</v>
      </c>
      <c r="G46" s="24"/>
      <c r="H46" s="24"/>
      <c r="I46" s="24"/>
      <c r="J46" s="24"/>
      <c r="T46" s="12">
        <f>YEAR(nemazat!$A$2)-YEAR(F46)</f>
        <v>4</v>
      </c>
      <c r="U46" s="11">
        <f t="shared" si="12"/>
        <v>0</v>
      </c>
      <c r="V46" s="11">
        <f t="shared" si="13"/>
        <v>0</v>
      </c>
      <c r="W46" s="11">
        <f t="shared" si="14"/>
        <v>0</v>
      </c>
      <c r="X46" s="11">
        <f t="shared" si="15"/>
        <v>0</v>
      </c>
      <c r="Y46" s="12">
        <f t="shared" si="5"/>
        <v>0</v>
      </c>
      <c r="Z46" s="12">
        <f t="shared" si="16"/>
        <v>2018</v>
      </c>
      <c r="AA46" s="11">
        <f t="shared" si="10"/>
        <v>5</v>
      </c>
      <c r="AB46" s="11">
        <f ca="1" t="shared" si="17"/>
        <v>0</v>
      </c>
      <c r="AC46" s="11">
        <f t="shared" si="18"/>
        <v>0</v>
      </c>
    </row>
    <row r="47" spans="1:29" ht="15" customHeight="1">
      <c r="A47" s="13">
        <v>611102</v>
      </c>
      <c r="B47" s="13" t="s">
        <v>14</v>
      </c>
      <c r="C47" s="13" t="s">
        <v>527</v>
      </c>
      <c r="D47" s="13" t="s">
        <v>320</v>
      </c>
      <c r="E47" s="6" t="str">
        <f t="shared" si="11"/>
        <v>Odborná způsobilost platná do roku 2019</v>
      </c>
      <c r="F47" s="14">
        <v>41713</v>
      </c>
      <c r="G47" s="24"/>
      <c r="H47" s="24"/>
      <c r="I47" s="24"/>
      <c r="J47" s="24"/>
      <c r="T47" s="12">
        <f>YEAR(nemazat!$A$2)-YEAR(F47)</f>
        <v>3</v>
      </c>
      <c r="U47" s="11">
        <f t="shared" si="12"/>
        <v>0</v>
      </c>
      <c r="V47" s="11">
        <f t="shared" si="13"/>
        <v>0</v>
      </c>
      <c r="W47" s="11">
        <f t="shared" si="14"/>
        <v>0</v>
      </c>
      <c r="X47" s="11">
        <f t="shared" si="15"/>
        <v>0</v>
      </c>
      <c r="Y47" s="12">
        <f t="shared" si="5"/>
        <v>0</v>
      </c>
      <c r="Z47" s="12">
        <f t="shared" si="16"/>
        <v>2019</v>
      </c>
      <c r="AA47" s="11">
        <f t="shared" si="10"/>
        <v>5</v>
      </c>
      <c r="AB47" s="11">
        <f ca="1" t="shared" si="17"/>
        <v>0</v>
      </c>
      <c r="AC47" s="11">
        <f t="shared" si="18"/>
        <v>0</v>
      </c>
    </row>
    <row r="48" spans="1:29" ht="15" customHeight="1">
      <c r="A48" s="13">
        <v>611102</v>
      </c>
      <c r="B48" s="13" t="s">
        <v>14</v>
      </c>
      <c r="C48" s="13" t="s">
        <v>527</v>
      </c>
      <c r="D48" s="13" t="s">
        <v>315</v>
      </c>
      <c r="E48" s="6" t="str">
        <f t="shared" si="11"/>
        <v>Odborná způsobilost platná do roku 2018</v>
      </c>
      <c r="F48" s="14">
        <v>41384</v>
      </c>
      <c r="G48" s="24"/>
      <c r="H48" s="24"/>
      <c r="I48" s="24"/>
      <c r="J48" s="24"/>
      <c r="T48" s="12">
        <f>YEAR(nemazat!$A$2)-YEAR(F48)</f>
        <v>4</v>
      </c>
      <c r="U48" s="11">
        <f t="shared" si="12"/>
        <v>0</v>
      </c>
      <c r="V48" s="11">
        <f t="shared" si="13"/>
        <v>0</v>
      </c>
      <c r="W48" s="11">
        <f t="shared" si="14"/>
        <v>0</v>
      </c>
      <c r="X48" s="11">
        <f t="shared" si="15"/>
        <v>0</v>
      </c>
      <c r="Y48" s="12">
        <f t="shared" si="5"/>
        <v>0</v>
      </c>
      <c r="Z48" s="12">
        <f t="shared" si="16"/>
        <v>2018</v>
      </c>
      <c r="AA48" s="11">
        <f t="shared" si="10"/>
        <v>5</v>
      </c>
      <c r="AB48" s="11">
        <f ca="1" t="shared" si="17"/>
        <v>0</v>
      </c>
      <c r="AC48" s="11">
        <f t="shared" si="18"/>
        <v>0</v>
      </c>
    </row>
    <row r="49" spans="1:29" ht="15" customHeight="1">
      <c r="A49" s="13">
        <v>611103</v>
      </c>
      <c r="B49" s="13" t="s">
        <v>15</v>
      </c>
      <c r="C49" s="13" t="s">
        <v>526</v>
      </c>
      <c r="D49" s="13" t="s">
        <v>348</v>
      </c>
      <c r="E49" s="6" t="str">
        <f t="shared" si="11"/>
        <v>Odborná způsobilost letos končí, nutno jít na OP k prodloužení</v>
      </c>
      <c r="F49" s="14">
        <v>40993</v>
      </c>
      <c r="G49" s="14">
        <v>41384</v>
      </c>
      <c r="H49" s="14">
        <v>41720</v>
      </c>
      <c r="I49" s="14">
        <v>42077</v>
      </c>
      <c r="J49" s="14">
        <v>42441</v>
      </c>
      <c r="T49" s="12">
        <f>YEAR(nemazat!$A$2)-YEAR(F49)</f>
        <v>5</v>
      </c>
      <c r="U49" s="11">
        <f t="shared" si="12"/>
        <v>1</v>
      </c>
      <c r="V49" s="11">
        <f t="shared" si="13"/>
        <v>1</v>
      </c>
      <c r="W49" s="11">
        <f t="shared" si="14"/>
        <v>1</v>
      </c>
      <c r="X49" s="11">
        <f t="shared" si="15"/>
        <v>1</v>
      </c>
      <c r="Y49" s="12">
        <f t="shared" si="5"/>
        <v>4</v>
      </c>
      <c r="Z49" s="12">
        <f t="shared" si="16"/>
        <v>2017</v>
      </c>
      <c r="AA49" s="11">
        <f t="shared" si="10"/>
        <v>2</v>
      </c>
      <c r="AB49" s="11">
        <f ca="1" t="shared" si="17"/>
        <v>1</v>
      </c>
      <c r="AC49" s="11">
        <f t="shared" si="18"/>
        <v>1</v>
      </c>
    </row>
    <row r="50" spans="1:29" ht="15" customHeight="1">
      <c r="A50" s="13">
        <v>611103</v>
      </c>
      <c r="B50" s="13" t="s">
        <v>15</v>
      </c>
      <c r="C50" s="13" t="s">
        <v>526</v>
      </c>
      <c r="D50" s="13" t="s">
        <v>350</v>
      </c>
      <c r="E50" s="6" t="str">
        <f t="shared" si="11"/>
        <v>Odborná způsobilost letos končí, nutno jít na OP k prodloužení</v>
      </c>
      <c r="F50" s="14">
        <v>40993</v>
      </c>
      <c r="G50" s="14"/>
      <c r="H50" s="14">
        <v>41720</v>
      </c>
      <c r="I50" s="14">
        <v>42077</v>
      </c>
      <c r="J50" s="14">
        <v>42441</v>
      </c>
      <c r="T50" s="12">
        <f>YEAR(nemazat!$A$2)-YEAR(F50)</f>
        <v>5</v>
      </c>
      <c r="U50" s="11">
        <f t="shared" si="12"/>
        <v>0</v>
      </c>
      <c r="V50" s="11">
        <f t="shared" si="13"/>
        <v>1</v>
      </c>
      <c r="W50" s="11">
        <f t="shared" si="14"/>
        <v>1</v>
      </c>
      <c r="X50" s="11">
        <f t="shared" si="15"/>
        <v>1</v>
      </c>
      <c r="Y50" s="12">
        <f t="shared" si="5"/>
        <v>3</v>
      </c>
      <c r="Z50" s="12">
        <f t="shared" si="16"/>
        <v>2017</v>
      </c>
      <c r="AA50" s="11">
        <f t="shared" si="10"/>
        <v>2</v>
      </c>
      <c r="AB50" s="11">
        <f ca="1" t="shared" si="17"/>
        <v>1</v>
      </c>
      <c r="AC50" s="11">
        <f t="shared" si="18"/>
        <v>1</v>
      </c>
    </row>
    <row r="51" spans="1:29" ht="15" customHeight="1">
      <c r="A51" s="13">
        <v>611103</v>
      </c>
      <c r="B51" s="13" t="s">
        <v>15</v>
      </c>
      <c r="C51" s="13" t="s">
        <v>526</v>
      </c>
      <c r="D51" s="13" t="s">
        <v>349</v>
      </c>
      <c r="E51" s="6" t="str">
        <f t="shared" si="11"/>
        <v>Je doporučeno jít letos na OP k prodloužení OZ</v>
      </c>
      <c r="F51" s="14">
        <v>41357</v>
      </c>
      <c r="G51" s="14">
        <v>41720</v>
      </c>
      <c r="H51" s="14">
        <v>42077</v>
      </c>
      <c r="I51" s="14">
        <v>42441</v>
      </c>
      <c r="J51" s="14"/>
      <c r="T51" s="12">
        <f>YEAR(nemazat!$A$2)-YEAR(F51)</f>
        <v>4</v>
      </c>
      <c r="U51" s="11">
        <f t="shared" si="12"/>
        <v>1</v>
      </c>
      <c r="V51" s="11">
        <f t="shared" si="13"/>
        <v>1</v>
      </c>
      <c r="W51" s="11">
        <f t="shared" si="14"/>
        <v>1</v>
      </c>
      <c r="X51" s="11">
        <f t="shared" si="15"/>
        <v>0</v>
      </c>
      <c r="Y51" s="12">
        <f t="shared" si="5"/>
        <v>3</v>
      </c>
      <c r="Z51" s="12">
        <f t="shared" si="16"/>
        <v>2018</v>
      </c>
      <c r="AA51" s="11">
        <f t="shared" si="10"/>
        <v>4</v>
      </c>
      <c r="AB51" s="11">
        <f ca="1" t="shared" si="17"/>
        <v>1</v>
      </c>
      <c r="AC51" s="11">
        <f t="shared" si="18"/>
        <v>1</v>
      </c>
    </row>
    <row r="52" spans="1:29" ht="15" customHeight="1">
      <c r="A52" s="13">
        <v>611103</v>
      </c>
      <c r="B52" s="13" t="s">
        <v>15</v>
      </c>
      <c r="C52" s="13" t="s">
        <v>526</v>
      </c>
      <c r="D52" s="13" t="s">
        <v>681</v>
      </c>
      <c r="E52" s="6" t="str">
        <f t="shared" si="11"/>
        <v>Odborná způsobilost platná do roku 2022</v>
      </c>
      <c r="F52" s="17">
        <v>43100</v>
      </c>
      <c r="G52" s="14"/>
      <c r="H52" s="14"/>
      <c r="I52" s="14"/>
      <c r="J52" s="14"/>
      <c r="T52" s="12">
        <f>YEAR(nemazat!$A$2)-YEAR(F52)</f>
        <v>0</v>
      </c>
      <c r="U52" s="11">
        <f t="shared" si="12"/>
        <v>0</v>
      </c>
      <c r="V52" s="11">
        <f t="shared" si="13"/>
        <v>0</v>
      </c>
      <c r="W52" s="11">
        <f t="shared" si="14"/>
        <v>0</v>
      </c>
      <c r="X52" s="11">
        <f t="shared" si="15"/>
        <v>0</v>
      </c>
      <c r="Y52" s="12">
        <f aca="true" t="shared" si="19" ref="Y52:Y100">SUM(U52:X52)</f>
        <v>0</v>
      </c>
      <c r="Z52" s="12">
        <f t="shared" si="16"/>
        <v>2022</v>
      </c>
      <c r="AA52" s="11">
        <f t="shared" si="10"/>
        <v>5</v>
      </c>
      <c r="AB52" s="11">
        <f ca="1" t="shared" si="17"/>
        <v>0</v>
      </c>
      <c r="AC52" s="11">
        <f t="shared" si="18"/>
        <v>1</v>
      </c>
    </row>
    <row r="53" spans="1:29" ht="15" customHeight="1">
      <c r="A53" s="13">
        <v>611103</v>
      </c>
      <c r="B53" s="13" t="s">
        <v>15</v>
      </c>
      <c r="C53" s="13" t="s">
        <v>527</v>
      </c>
      <c r="D53" s="13" t="s">
        <v>354</v>
      </c>
      <c r="E53" s="6" t="str">
        <f t="shared" si="11"/>
        <v>Odborná způsobilost platná do roku 2020</v>
      </c>
      <c r="F53" s="14">
        <v>42091</v>
      </c>
      <c r="G53" s="24"/>
      <c r="H53" s="24"/>
      <c r="I53" s="24"/>
      <c r="J53" s="24"/>
      <c r="T53" s="12">
        <f>YEAR(nemazat!$A$2)-YEAR(F53)</f>
        <v>2</v>
      </c>
      <c r="U53" s="11">
        <f t="shared" si="12"/>
        <v>0</v>
      </c>
      <c r="V53" s="11">
        <f t="shared" si="13"/>
        <v>0</v>
      </c>
      <c r="W53" s="11">
        <f t="shared" si="14"/>
        <v>0</v>
      </c>
      <c r="X53" s="11">
        <f t="shared" si="15"/>
        <v>0</v>
      </c>
      <c r="Y53" s="12">
        <f t="shared" si="19"/>
        <v>0</v>
      </c>
      <c r="Z53" s="12">
        <f t="shared" si="16"/>
        <v>2020</v>
      </c>
      <c r="AA53" s="11">
        <f t="shared" si="10"/>
        <v>5</v>
      </c>
      <c r="AB53" s="11">
        <f ca="1" t="shared" si="17"/>
        <v>0</v>
      </c>
      <c r="AC53" s="11">
        <f t="shared" si="18"/>
        <v>0</v>
      </c>
    </row>
    <row r="54" spans="1:29" ht="15" customHeight="1">
      <c r="A54" s="13">
        <v>611103</v>
      </c>
      <c r="B54" s="13" t="s">
        <v>15</v>
      </c>
      <c r="C54" s="13" t="s">
        <v>527</v>
      </c>
      <c r="D54" s="13" t="s">
        <v>353</v>
      </c>
      <c r="E54" s="6" t="str">
        <f t="shared" si="11"/>
        <v>Odborná způsobilost platná do roku 2018</v>
      </c>
      <c r="F54" s="14">
        <v>41357</v>
      </c>
      <c r="G54" s="24"/>
      <c r="H54" s="24"/>
      <c r="I54" s="24"/>
      <c r="J54" s="24"/>
      <c r="T54" s="12">
        <f>YEAR(nemazat!$A$2)-YEAR(F54)</f>
        <v>4</v>
      </c>
      <c r="U54" s="11">
        <f t="shared" si="12"/>
        <v>0</v>
      </c>
      <c r="V54" s="11">
        <f t="shared" si="13"/>
        <v>0</v>
      </c>
      <c r="W54" s="11">
        <f t="shared" si="14"/>
        <v>0</v>
      </c>
      <c r="X54" s="11">
        <f t="shared" si="15"/>
        <v>0</v>
      </c>
      <c r="Y54" s="12">
        <f t="shared" si="19"/>
        <v>0</v>
      </c>
      <c r="Z54" s="12">
        <f t="shared" si="16"/>
        <v>2018</v>
      </c>
      <c r="AA54" s="11">
        <f t="shared" si="10"/>
        <v>5</v>
      </c>
      <c r="AB54" s="11">
        <f ca="1" t="shared" si="17"/>
        <v>0</v>
      </c>
      <c r="AC54" s="11">
        <f t="shared" si="18"/>
        <v>0</v>
      </c>
    </row>
    <row r="55" spans="1:29" ht="15" customHeight="1">
      <c r="A55" s="13">
        <v>611103</v>
      </c>
      <c r="B55" s="13" t="s">
        <v>15</v>
      </c>
      <c r="C55" s="13" t="s">
        <v>527</v>
      </c>
      <c r="D55" s="13" t="s">
        <v>532</v>
      </c>
      <c r="E55" s="6" t="str">
        <f t="shared" si="11"/>
        <v>Odborná způsobilost platná do roku 2020</v>
      </c>
      <c r="F55" s="14">
        <v>42091</v>
      </c>
      <c r="G55" s="24"/>
      <c r="H55" s="24"/>
      <c r="I55" s="24"/>
      <c r="J55" s="24"/>
      <c r="T55" s="12">
        <f>YEAR(nemazat!$A$2)-YEAR(F55)</f>
        <v>2</v>
      </c>
      <c r="U55" s="11">
        <f t="shared" si="12"/>
        <v>0</v>
      </c>
      <c r="V55" s="11">
        <f t="shared" si="13"/>
        <v>0</v>
      </c>
      <c r="W55" s="11">
        <f t="shared" si="14"/>
        <v>0</v>
      </c>
      <c r="X55" s="11">
        <f t="shared" si="15"/>
        <v>0</v>
      </c>
      <c r="Y55" s="12">
        <f t="shared" si="19"/>
        <v>0</v>
      </c>
      <c r="Z55" s="12">
        <f t="shared" si="16"/>
        <v>2020</v>
      </c>
      <c r="AA55" s="11">
        <f t="shared" si="10"/>
        <v>5</v>
      </c>
      <c r="AB55" s="11">
        <f ca="1" t="shared" si="17"/>
        <v>0</v>
      </c>
      <c r="AC55" s="11">
        <f t="shared" si="18"/>
        <v>0</v>
      </c>
    </row>
    <row r="56" spans="1:29" ht="15" customHeight="1">
      <c r="A56" s="13">
        <v>611103</v>
      </c>
      <c r="B56" s="13" t="s">
        <v>15</v>
      </c>
      <c r="C56" s="13" t="s">
        <v>527</v>
      </c>
      <c r="D56" s="13" t="s">
        <v>351</v>
      </c>
      <c r="E56" s="6" t="str">
        <f t="shared" si="11"/>
        <v>Odborná způsobilost letos končí, nutno jít na OP k prodloužení</v>
      </c>
      <c r="F56" s="14">
        <v>40993</v>
      </c>
      <c r="G56" s="24"/>
      <c r="H56" s="24"/>
      <c r="I56" s="24"/>
      <c r="J56" s="24"/>
      <c r="T56" s="12">
        <f>YEAR(nemazat!$A$2)-YEAR(F56)</f>
        <v>5</v>
      </c>
      <c r="U56" s="11">
        <f t="shared" si="12"/>
        <v>0</v>
      </c>
      <c r="V56" s="11">
        <f t="shared" si="13"/>
        <v>0</v>
      </c>
      <c r="W56" s="11">
        <f t="shared" si="14"/>
        <v>0</v>
      </c>
      <c r="X56" s="11">
        <f t="shared" si="15"/>
        <v>0</v>
      </c>
      <c r="Y56" s="12">
        <f t="shared" si="19"/>
        <v>0</v>
      </c>
      <c r="Z56" s="12">
        <f t="shared" si="16"/>
        <v>2017</v>
      </c>
      <c r="AA56" s="11">
        <f t="shared" si="10"/>
        <v>2</v>
      </c>
      <c r="AB56" s="11">
        <f ca="1" t="shared" si="17"/>
        <v>0</v>
      </c>
      <c r="AC56" s="11">
        <f t="shared" si="18"/>
        <v>0</v>
      </c>
    </row>
    <row r="57" spans="1:29" ht="15" customHeight="1">
      <c r="A57" s="13">
        <v>611103</v>
      </c>
      <c r="B57" s="13" t="s">
        <v>15</v>
      </c>
      <c r="C57" s="13" t="s">
        <v>527</v>
      </c>
      <c r="D57" s="13" t="s">
        <v>352</v>
      </c>
      <c r="E57" s="6" t="str">
        <f t="shared" si="11"/>
        <v>Odborná způsobilost platná do roku 2020</v>
      </c>
      <c r="F57" s="14">
        <v>42091</v>
      </c>
      <c r="G57" s="24"/>
      <c r="H57" s="24"/>
      <c r="I57" s="24"/>
      <c r="J57" s="24"/>
      <c r="T57" s="12">
        <f>YEAR(nemazat!$A$2)-YEAR(F57)</f>
        <v>2</v>
      </c>
      <c r="U57" s="11">
        <f t="shared" si="12"/>
        <v>0</v>
      </c>
      <c r="V57" s="11">
        <f t="shared" si="13"/>
        <v>0</v>
      </c>
      <c r="W57" s="11">
        <f t="shared" si="14"/>
        <v>0</v>
      </c>
      <c r="X57" s="11">
        <f t="shared" si="15"/>
        <v>0</v>
      </c>
      <c r="Y57" s="12">
        <f t="shared" si="19"/>
        <v>0</v>
      </c>
      <c r="Z57" s="12">
        <f t="shared" si="16"/>
        <v>2020</v>
      </c>
      <c r="AA57" s="11">
        <f t="shared" si="10"/>
        <v>5</v>
      </c>
      <c r="AB57" s="11">
        <f ca="1" t="shared" si="17"/>
        <v>0</v>
      </c>
      <c r="AC57" s="11">
        <f t="shared" si="18"/>
        <v>0</v>
      </c>
    </row>
    <row r="58" spans="1:29" ht="15" customHeight="1">
      <c r="A58" s="13">
        <v>611105</v>
      </c>
      <c r="B58" s="13" t="s">
        <v>16</v>
      </c>
      <c r="C58" s="13" t="s">
        <v>526</v>
      </c>
      <c r="D58" s="13" t="s">
        <v>474</v>
      </c>
      <c r="E58" s="6" t="str">
        <f t="shared" si="11"/>
        <v>Málo OP, musí až na OP k získání OZ (40 hodin) v roce 2017</v>
      </c>
      <c r="F58" s="14">
        <v>41028</v>
      </c>
      <c r="G58" s="14"/>
      <c r="H58" s="14"/>
      <c r="I58" s="14"/>
      <c r="J58" s="14"/>
      <c r="T58" s="12">
        <f>YEAR(nemazat!$A$2)-YEAR(F58)</f>
        <v>5</v>
      </c>
      <c r="U58" s="11">
        <f t="shared" si="12"/>
        <v>0</v>
      </c>
      <c r="V58" s="11">
        <f t="shared" si="13"/>
        <v>0</v>
      </c>
      <c r="W58" s="11">
        <f t="shared" si="14"/>
        <v>0</v>
      </c>
      <c r="X58" s="11">
        <f t="shared" si="15"/>
        <v>0</v>
      </c>
      <c r="Y58" s="12">
        <f t="shared" si="19"/>
        <v>0</v>
      </c>
      <c r="Z58" s="12">
        <f t="shared" si="16"/>
        <v>2017</v>
      </c>
      <c r="AA58" s="11">
        <f aca="true" t="shared" si="20" ref="AA58:AA89">IF(AC58=1,IF(F58,IF(T58&gt;5,0,IF(T58=0,5,IF(T58=5,IF(Y58&lt;(T58-3),1,2),IF(Y58&lt;(T58-3),1,IF(Y58=(T58-3),3,4))))),-1),IF(F58,IF(T58&gt;5,0,IF(T58=5,2,5)),-1))</f>
        <v>1</v>
      </c>
      <c r="AB58" s="11">
        <f ca="1" t="shared" si="17"/>
        <v>0</v>
      </c>
      <c r="AC58" s="11">
        <f t="shared" si="18"/>
        <v>1</v>
      </c>
    </row>
    <row r="59" spans="1:29" ht="15" customHeight="1">
      <c r="A59" s="13">
        <v>611105</v>
      </c>
      <c r="B59" s="13" t="s">
        <v>16</v>
      </c>
      <c r="C59" s="13" t="s">
        <v>526</v>
      </c>
      <c r="D59" s="13" t="s">
        <v>226</v>
      </c>
      <c r="E59" s="6" t="str">
        <f t="shared" si="11"/>
        <v>Je doporučeno jít letos na OP k prodloužení OZ</v>
      </c>
      <c r="F59" s="24">
        <v>42097</v>
      </c>
      <c r="G59" s="24">
        <v>42441</v>
      </c>
      <c r="H59" s="24"/>
      <c r="I59" s="24"/>
      <c r="J59" s="24"/>
      <c r="T59" s="12">
        <f>YEAR(nemazat!$A$2)-YEAR(F59)</f>
        <v>2</v>
      </c>
      <c r="U59" s="11">
        <f t="shared" si="12"/>
        <v>1</v>
      </c>
      <c r="V59" s="11">
        <f t="shared" si="13"/>
        <v>0</v>
      </c>
      <c r="W59" s="11">
        <f t="shared" si="14"/>
        <v>0</v>
      </c>
      <c r="X59" s="11">
        <f t="shared" si="15"/>
        <v>0</v>
      </c>
      <c r="Y59" s="12">
        <f t="shared" si="19"/>
        <v>1</v>
      </c>
      <c r="Z59" s="12">
        <f t="shared" si="16"/>
        <v>2020</v>
      </c>
      <c r="AA59" s="11">
        <f t="shared" si="20"/>
        <v>4</v>
      </c>
      <c r="AB59" s="11">
        <f ca="1" t="shared" si="17"/>
        <v>1</v>
      </c>
      <c r="AC59" s="11">
        <f t="shared" si="18"/>
        <v>1</v>
      </c>
    </row>
    <row r="60" spans="1:29" ht="15" customHeight="1">
      <c r="A60" s="13">
        <v>611105</v>
      </c>
      <c r="B60" s="13" t="s">
        <v>16</v>
      </c>
      <c r="C60" s="13" t="s">
        <v>526</v>
      </c>
      <c r="D60" s="13" t="s">
        <v>473</v>
      </c>
      <c r="E60" s="6" t="str">
        <f t="shared" si="11"/>
        <v>Málo OP, musí až na OP k získání OZ (40 hodin) v roce 2017</v>
      </c>
      <c r="F60" s="14">
        <v>41028</v>
      </c>
      <c r="G60" s="14"/>
      <c r="H60" s="14"/>
      <c r="I60" s="14"/>
      <c r="J60" s="14"/>
      <c r="T60" s="12">
        <f>YEAR(nemazat!$A$2)-YEAR(F60)</f>
        <v>5</v>
      </c>
      <c r="U60" s="11">
        <f t="shared" si="12"/>
        <v>0</v>
      </c>
      <c r="V60" s="11">
        <f t="shared" si="13"/>
        <v>0</v>
      </c>
      <c r="W60" s="11">
        <f t="shared" si="14"/>
        <v>0</v>
      </c>
      <c r="X60" s="11">
        <f t="shared" si="15"/>
        <v>0</v>
      </c>
      <c r="Y60" s="12">
        <f t="shared" si="19"/>
        <v>0</v>
      </c>
      <c r="Z60" s="12">
        <f t="shared" si="16"/>
        <v>2017</v>
      </c>
      <c r="AA60" s="11">
        <f t="shared" si="20"/>
        <v>1</v>
      </c>
      <c r="AB60" s="11">
        <f ca="1" t="shared" si="17"/>
        <v>0</v>
      </c>
      <c r="AC60" s="11">
        <f t="shared" si="18"/>
        <v>1</v>
      </c>
    </row>
    <row r="61" spans="1:29" ht="15" customHeight="1">
      <c r="A61" s="13">
        <v>611105</v>
      </c>
      <c r="B61" s="13" t="s">
        <v>16</v>
      </c>
      <c r="C61" s="13" t="s">
        <v>526</v>
      </c>
      <c r="D61" s="13" t="s">
        <v>475</v>
      </c>
      <c r="E61" s="6" t="str">
        <f t="shared" si="11"/>
        <v>Málo OP, musí až na OP k získání OZ (40 hodin) v roce 2017</v>
      </c>
      <c r="F61" s="14">
        <v>41028</v>
      </c>
      <c r="G61" s="14"/>
      <c r="H61" s="14"/>
      <c r="I61" s="14"/>
      <c r="J61" s="14"/>
      <c r="T61" s="12">
        <f>YEAR(nemazat!$A$2)-YEAR(F61)</f>
        <v>5</v>
      </c>
      <c r="U61" s="11">
        <f t="shared" si="12"/>
        <v>0</v>
      </c>
      <c r="V61" s="11">
        <f t="shared" si="13"/>
        <v>0</v>
      </c>
      <c r="W61" s="11">
        <f t="shared" si="14"/>
        <v>0</v>
      </c>
      <c r="X61" s="11">
        <f t="shared" si="15"/>
        <v>0</v>
      </c>
      <c r="Y61" s="12">
        <f t="shared" si="19"/>
        <v>0</v>
      </c>
      <c r="Z61" s="12">
        <f t="shared" si="16"/>
        <v>2017</v>
      </c>
      <c r="AA61" s="11">
        <f t="shared" si="20"/>
        <v>1</v>
      </c>
      <c r="AB61" s="11">
        <f ca="1" t="shared" si="17"/>
        <v>0</v>
      </c>
      <c r="AC61" s="11">
        <f t="shared" si="18"/>
        <v>1</v>
      </c>
    </row>
    <row r="62" spans="1:29" ht="15" customHeight="1">
      <c r="A62" s="13">
        <v>611105</v>
      </c>
      <c r="B62" s="13" t="s">
        <v>16</v>
      </c>
      <c r="C62" s="13" t="s">
        <v>527</v>
      </c>
      <c r="D62" s="13" t="s">
        <v>476</v>
      </c>
      <c r="E62" s="6" t="str">
        <f t="shared" si="11"/>
        <v>Odborná způsobilost letos končí, nutno jít na OP k prodloužení</v>
      </c>
      <c r="F62" s="14">
        <v>41028</v>
      </c>
      <c r="G62" s="24"/>
      <c r="H62" s="24"/>
      <c r="I62" s="24"/>
      <c r="J62" s="24"/>
      <c r="T62" s="12">
        <f>YEAR(nemazat!$A$2)-YEAR(F62)</f>
        <v>5</v>
      </c>
      <c r="U62" s="11">
        <f t="shared" si="12"/>
        <v>0</v>
      </c>
      <c r="V62" s="11">
        <f t="shared" si="13"/>
        <v>0</v>
      </c>
      <c r="W62" s="11">
        <f t="shared" si="14"/>
        <v>0</v>
      </c>
      <c r="X62" s="11">
        <f t="shared" si="15"/>
        <v>0</v>
      </c>
      <c r="Y62" s="12">
        <f>SUM(U62:X62)</f>
        <v>0</v>
      </c>
      <c r="Z62" s="12">
        <f t="shared" si="16"/>
        <v>2017</v>
      </c>
      <c r="AA62" s="11">
        <f t="shared" si="20"/>
        <v>2</v>
      </c>
      <c r="AB62" s="11">
        <f ca="1" t="shared" si="17"/>
        <v>0</v>
      </c>
      <c r="AC62" s="11">
        <f t="shared" si="18"/>
        <v>0</v>
      </c>
    </row>
    <row r="63" spans="1:29" ht="15" customHeight="1">
      <c r="A63" s="13">
        <v>611105</v>
      </c>
      <c r="B63" s="13" t="s">
        <v>16</v>
      </c>
      <c r="C63" s="13" t="s">
        <v>527</v>
      </c>
      <c r="D63" s="13" t="s">
        <v>226</v>
      </c>
      <c r="E63" s="6" t="str">
        <f t="shared" si="11"/>
        <v>Odborná způsobilost letos končí, nutno jít na OP k prodloužení</v>
      </c>
      <c r="F63" s="14">
        <v>41028</v>
      </c>
      <c r="G63" s="24"/>
      <c r="H63" s="24"/>
      <c r="I63" s="24"/>
      <c r="J63" s="24"/>
      <c r="T63" s="12">
        <f>YEAR(nemazat!$A$2)-YEAR(F63)</f>
        <v>5</v>
      </c>
      <c r="U63" s="11">
        <f t="shared" si="12"/>
        <v>0</v>
      </c>
      <c r="V63" s="11">
        <f t="shared" si="13"/>
        <v>0</v>
      </c>
      <c r="W63" s="11">
        <f t="shared" si="14"/>
        <v>0</v>
      </c>
      <c r="X63" s="11">
        <f t="shared" si="15"/>
        <v>0</v>
      </c>
      <c r="Y63" s="12">
        <f t="shared" si="19"/>
        <v>0</v>
      </c>
      <c r="Z63" s="12">
        <f t="shared" si="16"/>
        <v>2017</v>
      </c>
      <c r="AA63" s="11">
        <f t="shared" si="20"/>
        <v>2</v>
      </c>
      <c r="AB63" s="11">
        <f ca="1" t="shared" si="17"/>
        <v>0</v>
      </c>
      <c r="AC63" s="11">
        <f t="shared" si="18"/>
        <v>0</v>
      </c>
    </row>
    <row r="64" spans="1:29" ht="15" customHeight="1">
      <c r="A64" s="13">
        <v>611105</v>
      </c>
      <c r="B64" s="13" t="s">
        <v>16</v>
      </c>
      <c r="C64" s="13" t="s">
        <v>527</v>
      </c>
      <c r="D64" s="13" t="s">
        <v>477</v>
      </c>
      <c r="E64" s="6" t="str">
        <f t="shared" si="11"/>
        <v>Odborná způsobilost letos končí, nutno jít na OP k prodloužení</v>
      </c>
      <c r="F64" s="14">
        <v>41028</v>
      </c>
      <c r="G64" s="24"/>
      <c r="H64" s="24"/>
      <c r="I64" s="24"/>
      <c r="J64" s="24"/>
      <c r="T64" s="12">
        <f>YEAR(nemazat!$A$2)-YEAR(F64)</f>
        <v>5</v>
      </c>
      <c r="U64" s="11">
        <f t="shared" si="12"/>
        <v>0</v>
      </c>
      <c r="V64" s="11">
        <f t="shared" si="13"/>
        <v>0</v>
      </c>
      <c r="W64" s="11">
        <f t="shared" si="14"/>
        <v>0</v>
      </c>
      <c r="X64" s="11">
        <f t="shared" si="15"/>
        <v>0</v>
      </c>
      <c r="Y64" s="12">
        <f t="shared" si="19"/>
        <v>0</v>
      </c>
      <c r="Z64" s="12">
        <f t="shared" si="16"/>
        <v>2017</v>
      </c>
      <c r="AA64" s="11">
        <f t="shared" si="20"/>
        <v>2</v>
      </c>
      <c r="AB64" s="11">
        <f ca="1" t="shared" si="17"/>
        <v>0</v>
      </c>
      <c r="AC64" s="11">
        <f t="shared" si="18"/>
        <v>0</v>
      </c>
    </row>
    <row r="65" spans="1:29" ht="15" customHeight="1">
      <c r="A65" s="13">
        <v>611328</v>
      </c>
      <c r="B65" s="13" t="s">
        <v>17</v>
      </c>
      <c r="C65" s="13" t="s">
        <v>526</v>
      </c>
      <c r="D65" s="13" t="s">
        <v>363</v>
      </c>
      <c r="E65" s="6" t="str">
        <f t="shared" si="11"/>
        <v>Odborná způsobilost letos končí, nutno jít na OP k prodloužení</v>
      </c>
      <c r="F65" s="24">
        <v>40993</v>
      </c>
      <c r="G65" s="14"/>
      <c r="H65" s="14">
        <v>41734</v>
      </c>
      <c r="I65" s="14">
        <v>42077</v>
      </c>
      <c r="J65" s="14">
        <v>42441</v>
      </c>
      <c r="T65" s="12">
        <f>YEAR(nemazat!$A$2)-YEAR(F65)</f>
        <v>5</v>
      </c>
      <c r="U65" s="11">
        <f t="shared" si="12"/>
        <v>0</v>
      </c>
      <c r="V65" s="11">
        <f t="shared" si="13"/>
        <v>1</v>
      </c>
      <c r="W65" s="11">
        <f t="shared" si="14"/>
        <v>1</v>
      </c>
      <c r="X65" s="11">
        <f t="shared" si="15"/>
        <v>1</v>
      </c>
      <c r="Y65" s="12">
        <f t="shared" si="19"/>
        <v>3</v>
      </c>
      <c r="Z65" s="12">
        <f t="shared" si="16"/>
        <v>2017</v>
      </c>
      <c r="AA65" s="11">
        <f t="shared" si="20"/>
        <v>2</v>
      </c>
      <c r="AB65" s="11">
        <f ca="1" t="shared" si="17"/>
        <v>1</v>
      </c>
      <c r="AC65" s="11">
        <f t="shared" si="18"/>
        <v>1</v>
      </c>
    </row>
    <row r="66" spans="1:29" ht="15" customHeight="1">
      <c r="A66" s="13">
        <v>611328</v>
      </c>
      <c r="B66" s="13" t="s">
        <v>17</v>
      </c>
      <c r="C66" s="13" t="s">
        <v>526</v>
      </c>
      <c r="D66" s="13" t="s">
        <v>364</v>
      </c>
      <c r="E66" s="6" t="str">
        <f t="shared" si="11"/>
        <v>Odborná způsobilost letos končí, nutno jít na OP k prodloužení</v>
      </c>
      <c r="F66" s="14">
        <v>40993</v>
      </c>
      <c r="G66" s="14"/>
      <c r="H66" s="14">
        <v>41720</v>
      </c>
      <c r="I66" s="14">
        <v>42077</v>
      </c>
      <c r="J66" s="14">
        <v>42441</v>
      </c>
      <c r="T66" s="12">
        <f>YEAR(nemazat!$A$2)-YEAR(F66)</f>
        <v>5</v>
      </c>
      <c r="U66" s="11">
        <f t="shared" si="12"/>
        <v>0</v>
      </c>
      <c r="V66" s="11">
        <f t="shared" si="13"/>
        <v>1</v>
      </c>
      <c r="W66" s="11">
        <f t="shared" si="14"/>
        <v>1</v>
      </c>
      <c r="X66" s="11">
        <f t="shared" si="15"/>
        <v>1</v>
      </c>
      <c r="Y66" s="12">
        <f t="shared" si="19"/>
        <v>3</v>
      </c>
      <c r="Z66" s="12">
        <f t="shared" si="16"/>
        <v>2017</v>
      </c>
      <c r="AA66" s="11">
        <f t="shared" si="20"/>
        <v>2</v>
      </c>
      <c r="AB66" s="11">
        <f ca="1" t="shared" si="17"/>
        <v>1</v>
      </c>
      <c r="AC66" s="11">
        <f t="shared" si="18"/>
        <v>1</v>
      </c>
    </row>
    <row r="67" spans="1:29" ht="15" customHeight="1">
      <c r="A67" s="13">
        <v>611328</v>
      </c>
      <c r="B67" s="13" t="s">
        <v>17</v>
      </c>
      <c r="C67" s="13" t="s">
        <v>526</v>
      </c>
      <c r="D67" s="13" t="s">
        <v>368</v>
      </c>
      <c r="E67" s="6" t="str">
        <f aca="true" t="shared" si="21" ref="E67:E98">IF(AA67=0,CONCATENATE("Odborná způsobilost propadla v roce ",Z67),IF(AA67=1,CONCATENATE("Málo OP, musí až na OP k získání OZ (40 hodin) v roce ",Z67),IF(AA67=2,"Odborná způsobilost letos končí, nutno jít na OP k prodloužení",IF(AA67=3,CONCATENATE("Musí letos na OP k prodloužení, jinak znovu na získání OZ (40 hodin) v roce ",Z67),IF(AA67=4,CONCATENATE("Je doporučeno jít letos na OP k prodloužení OZ"),IF(AA67=5,CONCATENATE("Odborná způsobilost platná do roku ",Z67),"Není odborná způsobilost"))))))</f>
        <v>Je doporučeno jít letos na OP k prodloužení OZ</v>
      </c>
      <c r="F67" s="14">
        <v>42468</v>
      </c>
      <c r="G67" s="24"/>
      <c r="H67" s="24"/>
      <c r="I67" s="24"/>
      <c r="J67" s="24"/>
      <c r="T67" s="12">
        <f>YEAR(nemazat!$A$2)-YEAR(F67)</f>
        <v>1</v>
      </c>
      <c r="U67" s="11">
        <f aca="true" t="shared" si="22" ref="U67:U98">IF(G67,1,0)</f>
        <v>0</v>
      </c>
      <c r="V67" s="11">
        <f aca="true" t="shared" si="23" ref="V67:V98">IF(H67,1,0)</f>
        <v>0</v>
      </c>
      <c r="W67" s="11">
        <f aca="true" t="shared" si="24" ref="W67:W98">IF(I67,1,0)</f>
        <v>0</v>
      </c>
      <c r="X67" s="11">
        <f aca="true" t="shared" si="25" ref="X67:X98">IF(J67,1,0)</f>
        <v>0</v>
      </c>
      <c r="Y67" s="12">
        <f t="shared" si="19"/>
        <v>0</v>
      </c>
      <c r="Z67" s="12">
        <f aca="true" t="shared" si="26" ref="Z67:Z98">YEAR(F67)+5</f>
        <v>2021</v>
      </c>
      <c r="AA67" s="11">
        <f t="shared" si="20"/>
        <v>4</v>
      </c>
      <c r="AB67" s="11">
        <f aca="true" ca="1" t="shared" si="27" ref="AB67:AB98">IF(OR(YEAR(G67)=YEAR(TODAY()),YEAR(H67)=YEAR(TODAY()),YEAR(I67)=YEAR(TODAY()),YEAR(J67)=YEAR(TODAY())),1,0)</f>
        <v>0</v>
      </c>
      <c r="AC67" s="11">
        <f aca="true" t="shared" si="28" ref="AC67:AC98">IF(MID(C67,1,3)="vel",1,0)</f>
        <v>1</v>
      </c>
    </row>
    <row r="68" spans="1:29" ht="15" customHeight="1">
      <c r="A68" s="13">
        <v>611328</v>
      </c>
      <c r="B68" s="13" t="s">
        <v>17</v>
      </c>
      <c r="C68" s="13" t="s">
        <v>526</v>
      </c>
      <c r="D68" s="13" t="s">
        <v>362</v>
      </c>
      <c r="E68" s="6" t="str">
        <f t="shared" si="21"/>
        <v>Odborná způsobilost letos končí, nutno jít na OP k prodloužení</v>
      </c>
      <c r="F68" s="14">
        <v>40993</v>
      </c>
      <c r="G68" s="14">
        <v>41384</v>
      </c>
      <c r="H68" s="14">
        <v>41720</v>
      </c>
      <c r="I68" s="14">
        <v>42077</v>
      </c>
      <c r="J68" s="14">
        <v>42441</v>
      </c>
      <c r="T68" s="12">
        <f>YEAR(nemazat!$A$2)-YEAR(F68)</f>
        <v>5</v>
      </c>
      <c r="U68" s="11">
        <f t="shared" si="22"/>
        <v>1</v>
      </c>
      <c r="V68" s="11">
        <f t="shared" si="23"/>
        <v>1</v>
      </c>
      <c r="W68" s="11">
        <f t="shared" si="24"/>
        <v>1</v>
      </c>
      <c r="X68" s="11">
        <f t="shared" si="25"/>
        <v>1</v>
      </c>
      <c r="Y68" s="12">
        <f t="shared" si="19"/>
        <v>4</v>
      </c>
      <c r="Z68" s="12">
        <f t="shared" si="26"/>
        <v>2017</v>
      </c>
      <c r="AA68" s="11">
        <f t="shared" si="20"/>
        <v>2</v>
      </c>
      <c r="AB68" s="11">
        <f ca="1" t="shared" si="27"/>
        <v>1</v>
      </c>
      <c r="AC68" s="11">
        <f t="shared" si="28"/>
        <v>1</v>
      </c>
    </row>
    <row r="69" spans="1:29" ht="15" customHeight="1">
      <c r="A69" s="13">
        <v>611328</v>
      </c>
      <c r="B69" s="13" t="s">
        <v>17</v>
      </c>
      <c r="C69" s="13" t="s">
        <v>526</v>
      </c>
      <c r="D69" s="13" t="s">
        <v>254</v>
      </c>
      <c r="E69" s="6" t="str">
        <f t="shared" si="21"/>
        <v>Je doporučeno jít letos na OP k prodloužení OZ</v>
      </c>
      <c r="F69" s="14">
        <v>42468</v>
      </c>
      <c r="G69" s="24"/>
      <c r="H69" s="24"/>
      <c r="I69" s="24"/>
      <c r="J69" s="24"/>
      <c r="T69" s="12">
        <f>YEAR(nemazat!$A$2)-YEAR(F69)</f>
        <v>1</v>
      </c>
      <c r="U69" s="11">
        <f t="shared" si="22"/>
        <v>0</v>
      </c>
      <c r="V69" s="11">
        <f t="shared" si="23"/>
        <v>0</v>
      </c>
      <c r="W69" s="11">
        <f t="shared" si="24"/>
        <v>0</v>
      </c>
      <c r="X69" s="11">
        <f t="shared" si="25"/>
        <v>0</v>
      </c>
      <c r="Y69" s="12">
        <f t="shared" si="19"/>
        <v>0</v>
      </c>
      <c r="Z69" s="12">
        <f t="shared" si="26"/>
        <v>2021</v>
      </c>
      <c r="AA69" s="11">
        <f t="shared" si="20"/>
        <v>4</v>
      </c>
      <c r="AB69" s="11">
        <f ca="1" t="shared" si="27"/>
        <v>0</v>
      </c>
      <c r="AC69" s="11">
        <f t="shared" si="28"/>
        <v>1</v>
      </c>
    </row>
    <row r="70" spans="1:29" ht="15" customHeight="1">
      <c r="A70" s="13">
        <v>611328</v>
      </c>
      <c r="B70" s="13" t="s">
        <v>17</v>
      </c>
      <c r="C70" s="13" t="s">
        <v>527</v>
      </c>
      <c r="D70" s="13" t="s">
        <v>365</v>
      </c>
      <c r="E70" s="6" t="str">
        <f t="shared" si="21"/>
        <v>Odborná způsobilost platná do roku 2018</v>
      </c>
      <c r="F70" s="14">
        <v>41384</v>
      </c>
      <c r="G70" s="24"/>
      <c r="H70" s="24"/>
      <c r="I70" s="24"/>
      <c r="J70" s="24"/>
      <c r="T70" s="12">
        <f>YEAR(nemazat!$A$2)-YEAR(F70)</f>
        <v>4</v>
      </c>
      <c r="U70" s="11">
        <f t="shared" si="22"/>
        <v>0</v>
      </c>
      <c r="V70" s="11">
        <f t="shared" si="23"/>
        <v>0</v>
      </c>
      <c r="W70" s="11">
        <f t="shared" si="24"/>
        <v>0</v>
      </c>
      <c r="X70" s="11">
        <f t="shared" si="25"/>
        <v>0</v>
      </c>
      <c r="Y70" s="12">
        <f>SUM(U70:X70)</f>
        <v>0</v>
      </c>
      <c r="Z70" s="12">
        <f t="shared" si="26"/>
        <v>2018</v>
      </c>
      <c r="AA70" s="11">
        <f t="shared" si="20"/>
        <v>5</v>
      </c>
      <c r="AB70" s="11">
        <f ca="1" t="shared" si="27"/>
        <v>0</v>
      </c>
      <c r="AC70" s="11">
        <f t="shared" si="28"/>
        <v>0</v>
      </c>
    </row>
    <row r="71" spans="1:29" ht="15" customHeight="1">
      <c r="A71" s="13">
        <v>611328</v>
      </c>
      <c r="B71" s="13" t="s">
        <v>17</v>
      </c>
      <c r="C71" s="13" t="s">
        <v>527</v>
      </c>
      <c r="D71" s="13" t="s">
        <v>367</v>
      </c>
      <c r="E71" s="6" t="str">
        <f t="shared" si="21"/>
        <v>Odborná způsobilost letos končí, nutno jít na OP k prodloužení</v>
      </c>
      <c r="F71" s="14">
        <v>40993</v>
      </c>
      <c r="G71" s="24"/>
      <c r="H71" s="24"/>
      <c r="I71" s="24"/>
      <c r="J71" s="24"/>
      <c r="T71" s="12">
        <f>YEAR(nemazat!$A$2)-YEAR(F71)</f>
        <v>5</v>
      </c>
      <c r="U71" s="11">
        <f t="shared" si="22"/>
        <v>0</v>
      </c>
      <c r="V71" s="11">
        <f t="shared" si="23"/>
        <v>0</v>
      </c>
      <c r="W71" s="11">
        <f t="shared" si="24"/>
        <v>0</v>
      </c>
      <c r="X71" s="11">
        <f t="shared" si="25"/>
        <v>0</v>
      </c>
      <c r="Y71" s="12">
        <f t="shared" si="19"/>
        <v>0</v>
      </c>
      <c r="Z71" s="12">
        <f t="shared" si="26"/>
        <v>2017</v>
      </c>
      <c r="AA71" s="11">
        <f t="shared" si="20"/>
        <v>2</v>
      </c>
      <c r="AB71" s="11">
        <f ca="1" t="shared" si="27"/>
        <v>0</v>
      </c>
      <c r="AC71" s="11">
        <f t="shared" si="28"/>
        <v>0</v>
      </c>
    </row>
    <row r="72" spans="1:29" ht="15" customHeight="1">
      <c r="A72" s="13">
        <v>611328</v>
      </c>
      <c r="B72" s="13" t="s">
        <v>17</v>
      </c>
      <c r="C72" s="13" t="s">
        <v>527</v>
      </c>
      <c r="D72" s="13" t="s">
        <v>368</v>
      </c>
      <c r="E72" s="6" t="str">
        <f t="shared" si="21"/>
        <v>Odborná způsobilost letos končí, nutno jít na OP k prodloužení</v>
      </c>
      <c r="F72" s="14">
        <v>40993</v>
      </c>
      <c r="G72" s="24"/>
      <c r="H72" s="24"/>
      <c r="I72" s="24"/>
      <c r="J72" s="24"/>
      <c r="T72" s="12">
        <f>YEAR(nemazat!$A$2)-YEAR(F72)</f>
        <v>5</v>
      </c>
      <c r="U72" s="11">
        <f t="shared" si="22"/>
        <v>0</v>
      </c>
      <c r="V72" s="11">
        <f t="shared" si="23"/>
        <v>0</v>
      </c>
      <c r="W72" s="11">
        <f t="shared" si="24"/>
        <v>0</v>
      </c>
      <c r="X72" s="11">
        <f t="shared" si="25"/>
        <v>0</v>
      </c>
      <c r="Y72" s="12">
        <f>SUM(U72:X72)</f>
        <v>0</v>
      </c>
      <c r="Z72" s="12">
        <f t="shared" si="26"/>
        <v>2017</v>
      </c>
      <c r="AA72" s="11">
        <f t="shared" si="20"/>
        <v>2</v>
      </c>
      <c r="AB72" s="11">
        <f ca="1" t="shared" si="27"/>
        <v>0</v>
      </c>
      <c r="AC72" s="11">
        <f t="shared" si="28"/>
        <v>0</v>
      </c>
    </row>
    <row r="73" spans="1:29" ht="15" customHeight="1">
      <c r="A73" s="13">
        <v>611328</v>
      </c>
      <c r="B73" s="13" t="s">
        <v>17</v>
      </c>
      <c r="C73" s="13" t="s">
        <v>527</v>
      </c>
      <c r="D73" s="13" t="s">
        <v>666</v>
      </c>
      <c r="E73" s="6" t="str">
        <f t="shared" si="21"/>
        <v>Odborná způsobilost platná do roku 2020</v>
      </c>
      <c r="F73" s="14">
        <v>42097</v>
      </c>
      <c r="G73" s="24"/>
      <c r="H73" s="24"/>
      <c r="I73" s="24"/>
      <c r="J73" s="24"/>
      <c r="T73" s="12">
        <f>YEAR(nemazat!$A$2)-YEAR(F73)</f>
        <v>2</v>
      </c>
      <c r="U73" s="11">
        <f t="shared" si="22"/>
        <v>0</v>
      </c>
      <c r="V73" s="11">
        <f t="shared" si="23"/>
        <v>0</v>
      </c>
      <c r="W73" s="11">
        <f t="shared" si="24"/>
        <v>0</v>
      </c>
      <c r="X73" s="11">
        <f t="shared" si="25"/>
        <v>0</v>
      </c>
      <c r="Y73" s="12">
        <f>SUM(U73:X73)</f>
        <v>0</v>
      </c>
      <c r="Z73" s="12">
        <f t="shared" si="26"/>
        <v>2020</v>
      </c>
      <c r="AA73" s="11">
        <f t="shared" si="20"/>
        <v>5</v>
      </c>
      <c r="AB73" s="11">
        <f ca="1" t="shared" si="27"/>
        <v>0</v>
      </c>
      <c r="AC73" s="11">
        <f t="shared" si="28"/>
        <v>0</v>
      </c>
    </row>
    <row r="74" spans="1:29" ht="15" customHeight="1">
      <c r="A74" s="13">
        <v>611328</v>
      </c>
      <c r="B74" s="13" t="s">
        <v>17</v>
      </c>
      <c r="C74" s="13" t="s">
        <v>527</v>
      </c>
      <c r="D74" s="13" t="s">
        <v>366</v>
      </c>
      <c r="E74" s="6" t="str">
        <f t="shared" si="21"/>
        <v>Odborná způsobilost letos končí, nutno jít na OP k prodloužení</v>
      </c>
      <c r="F74" s="14">
        <v>40993</v>
      </c>
      <c r="G74" s="24"/>
      <c r="H74" s="24"/>
      <c r="I74" s="24"/>
      <c r="J74" s="24"/>
      <c r="T74" s="12">
        <f>YEAR(nemazat!$A$2)-YEAR(F74)</f>
        <v>5</v>
      </c>
      <c r="U74" s="11">
        <f t="shared" si="22"/>
        <v>0</v>
      </c>
      <c r="V74" s="11">
        <f t="shared" si="23"/>
        <v>0</v>
      </c>
      <c r="W74" s="11">
        <f t="shared" si="24"/>
        <v>0</v>
      </c>
      <c r="X74" s="11">
        <f t="shared" si="25"/>
        <v>0</v>
      </c>
      <c r="Y74" s="12">
        <f>SUM(U74:X74)</f>
        <v>0</v>
      </c>
      <c r="Z74" s="12">
        <f t="shared" si="26"/>
        <v>2017</v>
      </c>
      <c r="AA74" s="11">
        <f t="shared" si="20"/>
        <v>2</v>
      </c>
      <c r="AB74" s="11">
        <f ca="1" t="shared" si="27"/>
        <v>0</v>
      </c>
      <c r="AC74" s="11">
        <f t="shared" si="28"/>
        <v>0</v>
      </c>
    </row>
    <row r="75" spans="1:29" ht="15" customHeight="1">
      <c r="A75" s="13">
        <v>611328</v>
      </c>
      <c r="B75" s="13" t="s">
        <v>17</v>
      </c>
      <c r="C75" s="13" t="s">
        <v>527</v>
      </c>
      <c r="D75" s="13" t="s">
        <v>667</v>
      </c>
      <c r="E75" s="6" t="str">
        <f t="shared" si="21"/>
        <v>Odborná způsobilost platná do roku 2020</v>
      </c>
      <c r="F75" s="14">
        <v>42097</v>
      </c>
      <c r="G75" s="24"/>
      <c r="H75" s="24"/>
      <c r="I75" s="24"/>
      <c r="J75" s="24"/>
      <c r="T75" s="12">
        <f>YEAR(nemazat!$A$2)-YEAR(F75)</f>
        <v>2</v>
      </c>
      <c r="U75" s="11">
        <f t="shared" si="22"/>
        <v>0</v>
      </c>
      <c r="V75" s="11">
        <f t="shared" si="23"/>
        <v>0</v>
      </c>
      <c r="W75" s="11">
        <f t="shared" si="24"/>
        <v>0</v>
      </c>
      <c r="X75" s="11">
        <f t="shared" si="25"/>
        <v>0</v>
      </c>
      <c r="Y75" s="12">
        <f t="shared" si="19"/>
        <v>0</v>
      </c>
      <c r="Z75" s="12">
        <f t="shared" si="26"/>
        <v>2020</v>
      </c>
      <c r="AA75" s="11">
        <f t="shared" si="20"/>
        <v>5</v>
      </c>
      <c r="AB75" s="11">
        <f ca="1" t="shared" si="27"/>
        <v>0</v>
      </c>
      <c r="AC75" s="11">
        <f t="shared" si="28"/>
        <v>0</v>
      </c>
    </row>
    <row r="76" spans="1:29" ht="15" customHeight="1">
      <c r="A76" s="13">
        <v>611120</v>
      </c>
      <c r="B76" s="13" t="s">
        <v>18</v>
      </c>
      <c r="C76" s="13" t="s">
        <v>526</v>
      </c>
      <c r="D76" s="13" t="s">
        <v>36</v>
      </c>
      <c r="E76" s="6" t="str">
        <f t="shared" si="21"/>
        <v>Je doporučeno jít letos na OP k prodloužení OZ</v>
      </c>
      <c r="F76" s="14">
        <v>41720</v>
      </c>
      <c r="G76" s="14"/>
      <c r="H76" s="14">
        <v>42441</v>
      </c>
      <c r="I76" s="14"/>
      <c r="J76" s="14"/>
      <c r="T76" s="12">
        <f>YEAR(nemazat!$A$2)-YEAR(F76)</f>
        <v>3</v>
      </c>
      <c r="U76" s="11">
        <f t="shared" si="22"/>
        <v>0</v>
      </c>
      <c r="V76" s="11">
        <f t="shared" si="23"/>
        <v>1</v>
      </c>
      <c r="W76" s="11">
        <f t="shared" si="24"/>
        <v>0</v>
      </c>
      <c r="X76" s="11">
        <f t="shared" si="25"/>
        <v>0</v>
      </c>
      <c r="Y76" s="12">
        <f t="shared" si="19"/>
        <v>1</v>
      </c>
      <c r="Z76" s="12">
        <f t="shared" si="26"/>
        <v>2019</v>
      </c>
      <c r="AA76" s="11">
        <f t="shared" si="20"/>
        <v>4</v>
      </c>
      <c r="AB76" s="11">
        <f ca="1" t="shared" si="27"/>
        <v>1</v>
      </c>
      <c r="AC76" s="11">
        <f t="shared" si="28"/>
        <v>1</v>
      </c>
    </row>
    <row r="77" spans="1:29" ht="15" customHeight="1">
      <c r="A77" s="13">
        <v>611120</v>
      </c>
      <c r="B77" s="13" t="s">
        <v>18</v>
      </c>
      <c r="C77" s="13" t="s">
        <v>526</v>
      </c>
      <c r="D77" s="13" t="s">
        <v>331</v>
      </c>
      <c r="E77" s="6" t="str">
        <f t="shared" si="21"/>
        <v>Je doporučeno jít letos na OP k prodloužení OZ</v>
      </c>
      <c r="F77" s="14">
        <v>41720</v>
      </c>
      <c r="G77" s="14"/>
      <c r="H77" s="14">
        <v>42441</v>
      </c>
      <c r="I77" s="14"/>
      <c r="J77" s="14"/>
      <c r="T77" s="12">
        <f>YEAR(nemazat!$A$2)-YEAR(F77)</f>
        <v>3</v>
      </c>
      <c r="U77" s="11">
        <f t="shared" si="22"/>
        <v>0</v>
      </c>
      <c r="V77" s="11">
        <f t="shared" si="23"/>
        <v>1</v>
      </c>
      <c r="W77" s="11">
        <f t="shared" si="24"/>
        <v>0</v>
      </c>
      <c r="X77" s="11">
        <f t="shared" si="25"/>
        <v>0</v>
      </c>
      <c r="Y77" s="12">
        <f t="shared" si="19"/>
        <v>1</v>
      </c>
      <c r="Z77" s="12">
        <f t="shared" si="26"/>
        <v>2019</v>
      </c>
      <c r="AA77" s="11">
        <f t="shared" si="20"/>
        <v>4</v>
      </c>
      <c r="AB77" s="11">
        <f ca="1" t="shared" si="27"/>
        <v>1</v>
      </c>
      <c r="AC77" s="11">
        <f t="shared" si="28"/>
        <v>1</v>
      </c>
    </row>
    <row r="78" spans="1:29" ht="15" customHeight="1">
      <c r="A78" s="13">
        <v>611120</v>
      </c>
      <c r="B78" s="13" t="s">
        <v>18</v>
      </c>
      <c r="C78" s="13" t="s">
        <v>526</v>
      </c>
      <c r="D78" s="13" t="s">
        <v>695</v>
      </c>
      <c r="E78" s="6" t="str">
        <f t="shared" si="21"/>
        <v>Odborná způsobilost platná do roku 2022</v>
      </c>
      <c r="F78" s="17">
        <v>43100</v>
      </c>
      <c r="G78" s="14"/>
      <c r="H78" s="14"/>
      <c r="I78" s="14"/>
      <c r="J78" s="14"/>
      <c r="T78" s="12">
        <f>YEAR(nemazat!$A$2)-YEAR(F78)</f>
        <v>0</v>
      </c>
      <c r="U78" s="11">
        <f t="shared" si="22"/>
        <v>0</v>
      </c>
      <c r="V78" s="11">
        <f t="shared" si="23"/>
        <v>0</v>
      </c>
      <c r="W78" s="11">
        <f t="shared" si="24"/>
        <v>0</v>
      </c>
      <c r="X78" s="11">
        <f t="shared" si="25"/>
        <v>0</v>
      </c>
      <c r="Y78" s="12">
        <f t="shared" si="19"/>
        <v>0</v>
      </c>
      <c r="Z78" s="12">
        <f t="shared" si="26"/>
        <v>2022</v>
      </c>
      <c r="AA78" s="11">
        <f t="shared" si="20"/>
        <v>5</v>
      </c>
      <c r="AB78" s="11">
        <f ca="1" t="shared" si="27"/>
        <v>0</v>
      </c>
      <c r="AC78" s="11">
        <f t="shared" si="28"/>
        <v>1</v>
      </c>
    </row>
    <row r="79" spans="1:29" ht="15" customHeight="1">
      <c r="A79" s="13">
        <v>611120</v>
      </c>
      <c r="B79" s="13" t="s">
        <v>18</v>
      </c>
      <c r="C79" s="13" t="s">
        <v>526</v>
      </c>
      <c r="D79" s="13" t="s">
        <v>37</v>
      </c>
      <c r="E79" s="6" t="str">
        <f t="shared" si="21"/>
        <v>Je doporučeno jít letos na OP k prodloužení OZ</v>
      </c>
      <c r="F79" s="14">
        <v>42077</v>
      </c>
      <c r="G79" s="14">
        <v>42441</v>
      </c>
      <c r="H79" s="14"/>
      <c r="I79" s="14"/>
      <c r="J79" s="14"/>
      <c r="T79" s="12">
        <f>YEAR(nemazat!$A$2)-YEAR(F79)</f>
        <v>2</v>
      </c>
      <c r="U79" s="11">
        <f t="shared" si="22"/>
        <v>1</v>
      </c>
      <c r="V79" s="11">
        <f t="shared" si="23"/>
        <v>0</v>
      </c>
      <c r="W79" s="11">
        <f t="shared" si="24"/>
        <v>0</v>
      </c>
      <c r="X79" s="11">
        <f t="shared" si="25"/>
        <v>0</v>
      </c>
      <c r="Y79" s="12">
        <f t="shared" si="19"/>
        <v>1</v>
      </c>
      <c r="Z79" s="12">
        <f t="shared" si="26"/>
        <v>2020</v>
      </c>
      <c r="AA79" s="11">
        <f t="shared" si="20"/>
        <v>4</v>
      </c>
      <c r="AB79" s="11">
        <f ca="1" t="shared" si="27"/>
        <v>1</v>
      </c>
      <c r="AC79" s="11">
        <f t="shared" si="28"/>
        <v>1</v>
      </c>
    </row>
    <row r="80" spans="1:29" ht="15" customHeight="1">
      <c r="A80" s="13">
        <v>611120</v>
      </c>
      <c r="B80" s="13" t="s">
        <v>18</v>
      </c>
      <c r="C80" s="21" t="s">
        <v>527</v>
      </c>
      <c r="D80" s="13" t="s">
        <v>36</v>
      </c>
      <c r="E80" s="6" t="str">
        <f t="shared" si="21"/>
        <v>Odborná způsobilost platná do roku 2019</v>
      </c>
      <c r="F80" s="14">
        <v>41713</v>
      </c>
      <c r="G80" s="24"/>
      <c r="H80" s="24"/>
      <c r="I80" s="24"/>
      <c r="J80" s="24"/>
      <c r="T80" s="12">
        <f>YEAR(nemazat!$A$2)-YEAR(F80)</f>
        <v>3</v>
      </c>
      <c r="U80" s="11">
        <f t="shared" si="22"/>
        <v>0</v>
      </c>
      <c r="V80" s="11">
        <f t="shared" si="23"/>
        <v>0</v>
      </c>
      <c r="W80" s="11">
        <f t="shared" si="24"/>
        <v>0</v>
      </c>
      <c r="X80" s="11">
        <f t="shared" si="25"/>
        <v>0</v>
      </c>
      <c r="Y80" s="12">
        <f t="shared" si="19"/>
        <v>0</v>
      </c>
      <c r="Z80" s="12">
        <f t="shared" si="26"/>
        <v>2019</v>
      </c>
      <c r="AA80" s="11">
        <f t="shared" si="20"/>
        <v>5</v>
      </c>
      <c r="AB80" s="11">
        <f ca="1" t="shared" si="27"/>
        <v>0</v>
      </c>
      <c r="AC80" s="11">
        <f t="shared" si="28"/>
        <v>0</v>
      </c>
    </row>
    <row r="81" spans="1:29" ht="15" customHeight="1">
      <c r="A81" s="13">
        <v>611120</v>
      </c>
      <c r="B81" s="13" t="s">
        <v>18</v>
      </c>
      <c r="C81" s="13" t="s">
        <v>527</v>
      </c>
      <c r="D81" s="13" t="s">
        <v>517</v>
      </c>
      <c r="E81" s="6" t="str">
        <f t="shared" si="21"/>
        <v>Odborná způsobilost platná do roku 2021</v>
      </c>
      <c r="F81" s="14">
        <v>42468</v>
      </c>
      <c r="G81" s="14"/>
      <c r="H81" s="14"/>
      <c r="I81" s="14"/>
      <c r="J81" s="14"/>
      <c r="T81" s="12">
        <f>YEAR(nemazat!$A$2)-YEAR(F81)</f>
        <v>1</v>
      </c>
      <c r="U81" s="11">
        <f t="shared" si="22"/>
        <v>0</v>
      </c>
      <c r="V81" s="11">
        <f t="shared" si="23"/>
        <v>0</v>
      </c>
      <c r="W81" s="11">
        <f t="shared" si="24"/>
        <v>0</v>
      </c>
      <c r="X81" s="11">
        <f t="shared" si="25"/>
        <v>0</v>
      </c>
      <c r="Y81" s="12">
        <f t="shared" si="19"/>
        <v>0</v>
      </c>
      <c r="Z81" s="12">
        <f t="shared" si="26"/>
        <v>2021</v>
      </c>
      <c r="AA81" s="11">
        <f t="shared" si="20"/>
        <v>5</v>
      </c>
      <c r="AB81" s="11">
        <f ca="1" t="shared" si="27"/>
        <v>0</v>
      </c>
      <c r="AC81" s="11">
        <f t="shared" si="28"/>
        <v>0</v>
      </c>
    </row>
    <row r="82" spans="1:29" ht="15" customHeight="1">
      <c r="A82" s="13">
        <v>611120</v>
      </c>
      <c r="B82" s="13" t="s">
        <v>18</v>
      </c>
      <c r="C82" s="13" t="s">
        <v>527</v>
      </c>
      <c r="D82" s="13" t="s">
        <v>333</v>
      </c>
      <c r="E82" s="6" t="str">
        <f t="shared" si="21"/>
        <v>Odborná způsobilost platná do roku 2022</v>
      </c>
      <c r="F82" s="17">
        <v>43100</v>
      </c>
      <c r="G82" s="24"/>
      <c r="H82" s="24"/>
      <c r="I82" s="24"/>
      <c r="J82" s="24"/>
      <c r="T82" s="12">
        <f>YEAR(nemazat!$A$2)-YEAR(F82)</f>
        <v>0</v>
      </c>
      <c r="U82" s="11">
        <f t="shared" si="22"/>
        <v>0</v>
      </c>
      <c r="V82" s="11">
        <f t="shared" si="23"/>
        <v>0</v>
      </c>
      <c r="W82" s="11">
        <f t="shared" si="24"/>
        <v>0</v>
      </c>
      <c r="X82" s="11">
        <f t="shared" si="25"/>
        <v>0</v>
      </c>
      <c r="Y82" s="12">
        <f t="shared" si="19"/>
        <v>0</v>
      </c>
      <c r="Z82" s="12">
        <f t="shared" si="26"/>
        <v>2022</v>
      </c>
      <c r="AA82" s="11">
        <f t="shared" si="20"/>
        <v>5</v>
      </c>
      <c r="AB82" s="11">
        <f ca="1" t="shared" si="27"/>
        <v>0</v>
      </c>
      <c r="AC82" s="11">
        <f t="shared" si="28"/>
        <v>0</v>
      </c>
    </row>
    <row r="83" spans="1:29" ht="15" customHeight="1">
      <c r="A83" s="13">
        <v>611120</v>
      </c>
      <c r="B83" s="13" t="s">
        <v>18</v>
      </c>
      <c r="C83" s="13" t="s">
        <v>527</v>
      </c>
      <c r="D83" s="13" t="s">
        <v>330</v>
      </c>
      <c r="E83" s="6" t="str">
        <f t="shared" si="21"/>
        <v>Odborná způsobilost platná do roku 2019</v>
      </c>
      <c r="F83" s="14">
        <v>41713</v>
      </c>
      <c r="G83" s="24"/>
      <c r="H83" s="24"/>
      <c r="I83" s="24"/>
      <c r="J83" s="24"/>
      <c r="T83" s="12">
        <f>YEAR(nemazat!$A$2)-YEAR(F83)</f>
        <v>3</v>
      </c>
      <c r="U83" s="11">
        <f t="shared" si="22"/>
        <v>0</v>
      </c>
      <c r="V83" s="11">
        <f t="shared" si="23"/>
        <v>0</v>
      </c>
      <c r="W83" s="11">
        <f t="shared" si="24"/>
        <v>0</v>
      </c>
      <c r="X83" s="11">
        <f t="shared" si="25"/>
        <v>0</v>
      </c>
      <c r="Y83" s="12">
        <f t="shared" si="19"/>
        <v>0</v>
      </c>
      <c r="Z83" s="12">
        <f t="shared" si="26"/>
        <v>2019</v>
      </c>
      <c r="AA83" s="11">
        <f t="shared" si="20"/>
        <v>5</v>
      </c>
      <c r="AB83" s="11">
        <f ca="1" t="shared" si="27"/>
        <v>0</v>
      </c>
      <c r="AC83" s="11">
        <f t="shared" si="28"/>
        <v>0</v>
      </c>
    </row>
    <row r="84" spans="1:29" ht="15" customHeight="1">
      <c r="A84" s="13">
        <v>611120</v>
      </c>
      <c r="B84" s="13" t="s">
        <v>18</v>
      </c>
      <c r="C84" s="13" t="s">
        <v>527</v>
      </c>
      <c r="D84" s="13" t="s">
        <v>332</v>
      </c>
      <c r="E84" s="6" t="str">
        <f t="shared" si="21"/>
        <v>Odborná způsobilost platná do roku 2019</v>
      </c>
      <c r="F84" s="14">
        <v>41713</v>
      </c>
      <c r="G84" s="24"/>
      <c r="H84" s="24"/>
      <c r="I84" s="24"/>
      <c r="J84" s="24"/>
      <c r="T84" s="12">
        <f>YEAR(nemazat!$A$2)-YEAR(F84)</f>
        <v>3</v>
      </c>
      <c r="U84" s="11">
        <f t="shared" si="22"/>
        <v>0</v>
      </c>
      <c r="V84" s="11">
        <f t="shared" si="23"/>
        <v>0</v>
      </c>
      <c r="W84" s="11">
        <f t="shared" si="24"/>
        <v>0</v>
      </c>
      <c r="X84" s="11">
        <f t="shared" si="25"/>
        <v>0</v>
      </c>
      <c r="Y84" s="12">
        <f t="shared" si="19"/>
        <v>0</v>
      </c>
      <c r="Z84" s="12">
        <f t="shared" si="26"/>
        <v>2019</v>
      </c>
      <c r="AA84" s="11">
        <f t="shared" si="20"/>
        <v>5</v>
      </c>
      <c r="AB84" s="11">
        <f ca="1" t="shared" si="27"/>
        <v>0</v>
      </c>
      <c r="AC84" s="11">
        <f t="shared" si="28"/>
        <v>0</v>
      </c>
    </row>
    <row r="85" spans="1:29" ht="15" customHeight="1">
      <c r="A85" s="13">
        <v>611209</v>
      </c>
      <c r="B85" s="13" t="s">
        <v>19</v>
      </c>
      <c r="C85" s="13" t="s">
        <v>526</v>
      </c>
      <c r="D85" s="13" t="s">
        <v>370</v>
      </c>
      <c r="E85" s="6" t="str">
        <f t="shared" si="21"/>
        <v>Je doporučeno jít letos na OP k prodloužení OZ</v>
      </c>
      <c r="F85" s="14">
        <v>41720</v>
      </c>
      <c r="G85" s="14">
        <v>42077</v>
      </c>
      <c r="H85" s="14">
        <v>42441</v>
      </c>
      <c r="I85" s="14"/>
      <c r="J85" s="14"/>
      <c r="T85" s="12">
        <f>YEAR(nemazat!$A$2)-YEAR(F85)</f>
        <v>3</v>
      </c>
      <c r="U85" s="11">
        <f t="shared" si="22"/>
        <v>1</v>
      </c>
      <c r="V85" s="11">
        <f t="shared" si="23"/>
        <v>1</v>
      </c>
      <c r="W85" s="11">
        <f t="shared" si="24"/>
        <v>0</v>
      </c>
      <c r="X85" s="11">
        <f t="shared" si="25"/>
        <v>0</v>
      </c>
      <c r="Y85" s="12">
        <f t="shared" si="19"/>
        <v>2</v>
      </c>
      <c r="Z85" s="12">
        <f t="shared" si="26"/>
        <v>2019</v>
      </c>
      <c r="AA85" s="11">
        <f t="shared" si="20"/>
        <v>4</v>
      </c>
      <c r="AB85" s="11">
        <f ca="1" t="shared" si="27"/>
        <v>1</v>
      </c>
      <c r="AC85" s="11">
        <f t="shared" si="28"/>
        <v>1</v>
      </c>
    </row>
    <row r="86" spans="1:29" ht="15" customHeight="1">
      <c r="A86" s="13">
        <v>611209</v>
      </c>
      <c r="B86" s="13" t="s">
        <v>19</v>
      </c>
      <c r="C86" s="13" t="s">
        <v>526</v>
      </c>
      <c r="D86" s="13" t="s">
        <v>369</v>
      </c>
      <c r="E86" s="6" t="str">
        <f t="shared" si="21"/>
        <v>Odborná způsobilost platná do roku 2022</v>
      </c>
      <c r="F86" s="17">
        <v>43100</v>
      </c>
      <c r="G86" s="14"/>
      <c r="H86" s="14"/>
      <c r="I86" s="14"/>
      <c r="J86" s="14"/>
      <c r="T86" s="12">
        <f>YEAR(nemazat!$A$2)-YEAR(F86)</f>
        <v>0</v>
      </c>
      <c r="U86" s="11">
        <f t="shared" si="22"/>
        <v>0</v>
      </c>
      <c r="V86" s="11">
        <f t="shared" si="23"/>
        <v>0</v>
      </c>
      <c r="W86" s="11">
        <f t="shared" si="24"/>
        <v>0</v>
      </c>
      <c r="X86" s="11">
        <f t="shared" si="25"/>
        <v>0</v>
      </c>
      <c r="Y86" s="12">
        <f t="shared" si="19"/>
        <v>0</v>
      </c>
      <c r="Z86" s="12">
        <f t="shared" si="26"/>
        <v>2022</v>
      </c>
      <c r="AA86" s="11">
        <f t="shared" si="20"/>
        <v>5</v>
      </c>
      <c r="AB86" s="11">
        <f ca="1" t="shared" si="27"/>
        <v>0</v>
      </c>
      <c r="AC86" s="11">
        <f t="shared" si="28"/>
        <v>1</v>
      </c>
    </row>
    <row r="87" spans="1:29" ht="15" customHeight="1">
      <c r="A87" s="13">
        <v>611209</v>
      </c>
      <c r="B87" s="13" t="s">
        <v>19</v>
      </c>
      <c r="C87" s="13" t="s">
        <v>527</v>
      </c>
      <c r="D87" s="13" t="s">
        <v>372</v>
      </c>
      <c r="E87" s="6" t="str">
        <f t="shared" si="21"/>
        <v>Odborná způsobilost platná do roku 2018</v>
      </c>
      <c r="F87" s="14">
        <v>41384</v>
      </c>
      <c r="G87" s="24"/>
      <c r="H87" s="24"/>
      <c r="I87" s="24"/>
      <c r="J87" s="24"/>
      <c r="T87" s="12">
        <f>YEAR(nemazat!$A$2)-YEAR(F87)</f>
        <v>4</v>
      </c>
      <c r="U87" s="11">
        <f t="shared" si="22"/>
        <v>0</v>
      </c>
      <c r="V87" s="11">
        <f t="shared" si="23"/>
        <v>0</v>
      </c>
      <c r="W87" s="11">
        <f t="shared" si="24"/>
        <v>0</v>
      </c>
      <c r="X87" s="11">
        <f t="shared" si="25"/>
        <v>0</v>
      </c>
      <c r="Y87" s="12">
        <f t="shared" si="19"/>
        <v>0</v>
      </c>
      <c r="Z87" s="12">
        <f t="shared" si="26"/>
        <v>2018</v>
      </c>
      <c r="AA87" s="11">
        <f t="shared" si="20"/>
        <v>5</v>
      </c>
      <c r="AB87" s="11">
        <f ca="1" t="shared" si="27"/>
        <v>0</v>
      </c>
      <c r="AC87" s="11">
        <f t="shared" si="28"/>
        <v>0</v>
      </c>
    </row>
    <row r="88" spans="1:29" ht="15" customHeight="1">
      <c r="A88" s="13">
        <v>611209</v>
      </c>
      <c r="B88" s="13" t="s">
        <v>19</v>
      </c>
      <c r="C88" s="13" t="s">
        <v>527</v>
      </c>
      <c r="D88" s="13" t="s">
        <v>371</v>
      </c>
      <c r="E88" s="6" t="str">
        <f t="shared" si="21"/>
        <v>Odborná způsobilost platná do roku 2018</v>
      </c>
      <c r="F88" s="14">
        <v>41384</v>
      </c>
      <c r="G88" s="24"/>
      <c r="H88" s="24"/>
      <c r="I88" s="24"/>
      <c r="J88" s="24"/>
      <c r="T88" s="12">
        <f>YEAR(nemazat!$A$2)-YEAR(F88)</f>
        <v>4</v>
      </c>
      <c r="U88" s="11">
        <f t="shared" si="22"/>
        <v>0</v>
      </c>
      <c r="V88" s="11">
        <f t="shared" si="23"/>
        <v>0</v>
      </c>
      <c r="W88" s="11">
        <f t="shared" si="24"/>
        <v>0</v>
      </c>
      <c r="X88" s="11">
        <f t="shared" si="25"/>
        <v>0</v>
      </c>
      <c r="Y88" s="12">
        <f t="shared" si="19"/>
        <v>0</v>
      </c>
      <c r="Z88" s="12">
        <f t="shared" si="26"/>
        <v>2018</v>
      </c>
      <c r="AA88" s="11">
        <f t="shared" si="20"/>
        <v>5</v>
      </c>
      <c r="AB88" s="11">
        <f ca="1" t="shared" si="27"/>
        <v>0</v>
      </c>
      <c r="AC88" s="11">
        <f t="shared" si="28"/>
        <v>0</v>
      </c>
    </row>
    <row r="89" spans="1:29" ht="15" customHeight="1">
      <c r="A89" s="13">
        <v>611209</v>
      </c>
      <c r="B89" s="13" t="s">
        <v>19</v>
      </c>
      <c r="C89" s="13" t="s">
        <v>527</v>
      </c>
      <c r="D89" s="13" t="s">
        <v>498</v>
      </c>
      <c r="E89" s="6" t="str">
        <f t="shared" si="21"/>
        <v>Odborná způsobilost platná do roku 2018</v>
      </c>
      <c r="F89" s="14">
        <v>41384</v>
      </c>
      <c r="G89" s="24"/>
      <c r="H89" s="24"/>
      <c r="I89" s="24"/>
      <c r="J89" s="24"/>
      <c r="T89" s="12">
        <f>YEAR(nemazat!$A$2)-YEAR(F89)</f>
        <v>4</v>
      </c>
      <c r="U89" s="11">
        <f t="shared" si="22"/>
        <v>0</v>
      </c>
      <c r="V89" s="11">
        <f t="shared" si="23"/>
        <v>0</v>
      </c>
      <c r="W89" s="11">
        <f t="shared" si="24"/>
        <v>0</v>
      </c>
      <c r="X89" s="11">
        <f t="shared" si="25"/>
        <v>0</v>
      </c>
      <c r="Y89" s="12">
        <f t="shared" si="19"/>
        <v>0</v>
      </c>
      <c r="Z89" s="12">
        <f t="shared" si="26"/>
        <v>2018</v>
      </c>
      <c r="AA89" s="11">
        <f t="shared" si="20"/>
        <v>5</v>
      </c>
      <c r="AB89" s="11">
        <f ca="1" t="shared" si="27"/>
        <v>0</v>
      </c>
      <c r="AC89" s="11">
        <f t="shared" si="28"/>
        <v>0</v>
      </c>
    </row>
    <row r="90" spans="1:29" ht="15" customHeight="1">
      <c r="A90" s="13">
        <v>611209</v>
      </c>
      <c r="B90" s="13" t="s">
        <v>19</v>
      </c>
      <c r="C90" s="13" t="s">
        <v>527</v>
      </c>
      <c r="D90" s="13" t="s">
        <v>373</v>
      </c>
      <c r="E90" s="6" t="str">
        <f t="shared" si="21"/>
        <v>Odborná způsobilost platná do roku 2019</v>
      </c>
      <c r="F90" s="14">
        <v>41713</v>
      </c>
      <c r="G90" s="24"/>
      <c r="H90" s="24"/>
      <c r="I90" s="24"/>
      <c r="J90" s="24"/>
      <c r="T90" s="12">
        <f>YEAR(nemazat!$A$2)-YEAR(F90)</f>
        <v>3</v>
      </c>
      <c r="U90" s="11">
        <f t="shared" si="22"/>
        <v>0</v>
      </c>
      <c r="V90" s="11">
        <f t="shared" si="23"/>
        <v>0</v>
      </c>
      <c r="W90" s="11">
        <f t="shared" si="24"/>
        <v>0</v>
      </c>
      <c r="X90" s="11">
        <f t="shared" si="25"/>
        <v>0</v>
      </c>
      <c r="Y90" s="12">
        <f t="shared" si="19"/>
        <v>0</v>
      </c>
      <c r="Z90" s="12">
        <f t="shared" si="26"/>
        <v>2019</v>
      </c>
      <c r="AA90" s="11">
        <f aca="true" t="shared" si="29" ref="AA90:AA121">IF(AC90=1,IF(F90,IF(T90&gt;5,0,IF(T90=0,5,IF(T90=5,IF(Y90&lt;(T90-3),1,2),IF(Y90&lt;(T90-3),1,IF(Y90=(T90-3),3,4))))),-1),IF(F90,IF(T90&gt;5,0,IF(T90=5,2,5)),-1))</f>
        <v>5</v>
      </c>
      <c r="AB90" s="11">
        <f ca="1" t="shared" si="27"/>
        <v>0</v>
      </c>
      <c r="AC90" s="11">
        <f t="shared" si="28"/>
        <v>0</v>
      </c>
    </row>
    <row r="91" spans="1:29" ht="15" customHeight="1">
      <c r="A91" s="13">
        <v>611106</v>
      </c>
      <c r="B91" s="13" t="s">
        <v>20</v>
      </c>
      <c r="C91" s="13" t="s">
        <v>526</v>
      </c>
      <c r="D91" s="13" t="s">
        <v>40</v>
      </c>
      <c r="E91" s="6" t="str">
        <f t="shared" si="21"/>
        <v>Je doporučeno jít letos na OP k prodloužení OZ</v>
      </c>
      <c r="F91" s="14">
        <v>42077</v>
      </c>
      <c r="G91" s="24">
        <v>42441</v>
      </c>
      <c r="H91" s="14"/>
      <c r="I91" s="14"/>
      <c r="J91" s="14"/>
      <c r="T91" s="12">
        <f>YEAR(nemazat!$A$2)-YEAR(F91)</f>
        <v>2</v>
      </c>
      <c r="U91" s="11">
        <f t="shared" si="22"/>
        <v>1</v>
      </c>
      <c r="V91" s="11">
        <f t="shared" si="23"/>
        <v>0</v>
      </c>
      <c r="W91" s="11">
        <f t="shared" si="24"/>
        <v>0</v>
      </c>
      <c r="X91" s="11">
        <f t="shared" si="25"/>
        <v>0</v>
      </c>
      <c r="Y91" s="12">
        <f t="shared" si="19"/>
        <v>1</v>
      </c>
      <c r="Z91" s="12">
        <f t="shared" si="26"/>
        <v>2020</v>
      </c>
      <c r="AA91" s="11">
        <f t="shared" si="29"/>
        <v>4</v>
      </c>
      <c r="AB91" s="11">
        <f ca="1" t="shared" si="27"/>
        <v>1</v>
      </c>
      <c r="AC91" s="11">
        <f t="shared" si="28"/>
        <v>1</v>
      </c>
    </row>
    <row r="92" spans="1:29" ht="15" customHeight="1">
      <c r="A92" s="13">
        <v>611106</v>
      </c>
      <c r="B92" s="13" t="s">
        <v>20</v>
      </c>
      <c r="C92" s="13" t="s">
        <v>526</v>
      </c>
      <c r="D92" s="13" t="s">
        <v>41</v>
      </c>
      <c r="E92" s="6" t="str">
        <f t="shared" si="21"/>
        <v>Je doporučeno jít letos na OP k prodloužení OZ</v>
      </c>
      <c r="F92" s="14">
        <v>42077</v>
      </c>
      <c r="G92" s="24">
        <v>42441</v>
      </c>
      <c r="H92" s="14"/>
      <c r="I92" s="14"/>
      <c r="J92" s="14"/>
      <c r="T92" s="12">
        <f>YEAR(nemazat!$A$2)-YEAR(F92)</f>
        <v>2</v>
      </c>
      <c r="U92" s="11">
        <f t="shared" si="22"/>
        <v>1</v>
      </c>
      <c r="V92" s="11">
        <f t="shared" si="23"/>
        <v>0</v>
      </c>
      <c r="W92" s="11">
        <f t="shared" si="24"/>
        <v>0</v>
      </c>
      <c r="X92" s="11">
        <f t="shared" si="25"/>
        <v>0</v>
      </c>
      <c r="Y92" s="12">
        <f t="shared" si="19"/>
        <v>1</v>
      </c>
      <c r="Z92" s="12">
        <f t="shared" si="26"/>
        <v>2020</v>
      </c>
      <c r="AA92" s="11">
        <f t="shared" si="29"/>
        <v>4</v>
      </c>
      <c r="AB92" s="11">
        <f ca="1" t="shared" si="27"/>
        <v>1</v>
      </c>
      <c r="AC92" s="11">
        <f t="shared" si="28"/>
        <v>1</v>
      </c>
    </row>
    <row r="93" spans="1:29" ht="15" customHeight="1">
      <c r="A93" s="13">
        <v>611106</v>
      </c>
      <c r="B93" s="13" t="s">
        <v>20</v>
      </c>
      <c r="C93" s="13" t="s">
        <v>527</v>
      </c>
      <c r="D93" s="13" t="s">
        <v>724</v>
      </c>
      <c r="E93" s="6" t="str">
        <f t="shared" si="21"/>
        <v>Odborná způsobilost platná do roku 2021</v>
      </c>
      <c r="F93" s="14">
        <v>42468</v>
      </c>
      <c r="G93" s="24"/>
      <c r="H93" s="24"/>
      <c r="I93" s="24"/>
      <c r="J93" s="24"/>
      <c r="T93" s="12">
        <f>YEAR(nemazat!$A$2)-YEAR(F93)</f>
        <v>1</v>
      </c>
      <c r="U93" s="11">
        <f t="shared" si="22"/>
        <v>0</v>
      </c>
      <c r="V93" s="11">
        <f t="shared" si="23"/>
        <v>0</v>
      </c>
      <c r="W93" s="11">
        <f t="shared" si="24"/>
        <v>0</v>
      </c>
      <c r="X93" s="11">
        <f t="shared" si="25"/>
        <v>0</v>
      </c>
      <c r="Y93" s="12">
        <f t="shared" si="19"/>
        <v>0</v>
      </c>
      <c r="Z93" s="12">
        <f t="shared" si="26"/>
        <v>2021</v>
      </c>
      <c r="AA93" s="11">
        <f t="shared" si="29"/>
        <v>5</v>
      </c>
      <c r="AB93" s="11">
        <f ca="1" t="shared" si="27"/>
        <v>0</v>
      </c>
      <c r="AC93" s="11">
        <f t="shared" si="28"/>
        <v>0</v>
      </c>
    </row>
    <row r="94" spans="1:29" ht="15" customHeight="1">
      <c r="A94" s="13">
        <v>611106</v>
      </c>
      <c r="B94" s="13" t="s">
        <v>20</v>
      </c>
      <c r="C94" s="13" t="s">
        <v>527</v>
      </c>
      <c r="D94" s="13" t="s">
        <v>42</v>
      </c>
      <c r="E94" s="6" t="str">
        <f t="shared" si="21"/>
        <v>Odborná způsobilost platná do roku 2019</v>
      </c>
      <c r="F94" s="14">
        <v>41713</v>
      </c>
      <c r="G94" s="24"/>
      <c r="H94" s="24"/>
      <c r="I94" s="24"/>
      <c r="J94" s="24"/>
      <c r="T94" s="12">
        <f>YEAR(nemazat!$A$2)-YEAR(F94)</f>
        <v>3</v>
      </c>
      <c r="U94" s="11">
        <f t="shared" si="22"/>
        <v>0</v>
      </c>
      <c r="V94" s="11">
        <f t="shared" si="23"/>
        <v>0</v>
      </c>
      <c r="W94" s="11">
        <f t="shared" si="24"/>
        <v>0</v>
      </c>
      <c r="X94" s="11">
        <f t="shared" si="25"/>
        <v>0</v>
      </c>
      <c r="Y94" s="12">
        <f t="shared" si="19"/>
        <v>0</v>
      </c>
      <c r="Z94" s="12">
        <f t="shared" si="26"/>
        <v>2019</v>
      </c>
      <c r="AA94" s="11">
        <f t="shared" si="29"/>
        <v>5</v>
      </c>
      <c r="AB94" s="11">
        <f ca="1" t="shared" si="27"/>
        <v>0</v>
      </c>
      <c r="AC94" s="11">
        <f t="shared" si="28"/>
        <v>0</v>
      </c>
    </row>
    <row r="95" spans="1:29" ht="15" customHeight="1">
      <c r="A95" s="13">
        <v>611106</v>
      </c>
      <c r="B95" s="13" t="s">
        <v>20</v>
      </c>
      <c r="C95" s="13" t="s">
        <v>527</v>
      </c>
      <c r="D95" s="13" t="s">
        <v>43</v>
      </c>
      <c r="E95" s="6" t="str">
        <f t="shared" si="21"/>
        <v>Odborná způsobilost platná do roku 2019</v>
      </c>
      <c r="F95" s="14">
        <v>41713</v>
      </c>
      <c r="G95" s="24"/>
      <c r="H95" s="24"/>
      <c r="I95" s="24"/>
      <c r="J95" s="24"/>
      <c r="T95" s="12">
        <f>YEAR(nemazat!$A$2)-YEAR(F95)</f>
        <v>3</v>
      </c>
      <c r="U95" s="11">
        <f t="shared" si="22"/>
        <v>0</v>
      </c>
      <c r="V95" s="11">
        <f t="shared" si="23"/>
        <v>0</v>
      </c>
      <c r="W95" s="11">
        <f t="shared" si="24"/>
        <v>0</v>
      </c>
      <c r="X95" s="11">
        <f t="shared" si="25"/>
        <v>0</v>
      </c>
      <c r="Y95" s="12">
        <f t="shared" si="19"/>
        <v>0</v>
      </c>
      <c r="Z95" s="12">
        <f t="shared" si="26"/>
        <v>2019</v>
      </c>
      <c r="AA95" s="11">
        <f t="shared" si="29"/>
        <v>5</v>
      </c>
      <c r="AB95" s="11">
        <f ca="1" t="shared" si="27"/>
        <v>0</v>
      </c>
      <c r="AC95" s="11">
        <f t="shared" si="28"/>
        <v>0</v>
      </c>
    </row>
    <row r="96" spans="1:29" ht="15" customHeight="1">
      <c r="A96" s="13">
        <v>611106</v>
      </c>
      <c r="B96" s="13" t="s">
        <v>20</v>
      </c>
      <c r="C96" s="13" t="s">
        <v>527</v>
      </c>
      <c r="D96" s="13" t="s">
        <v>723</v>
      </c>
      <c r="E96" s="6" t="str">
        <f t="shared" si="21"/>
        <v>Odborná způsobilost platná do roku 2021</v>
      </c>
      <c r="F96" s="14">
        <v>42468</v>
      </c>
      <c r="G96" s="24"/>
      <c r="H96" s="24"/>
      <c r="I96" s="24"/>
      <c r="J96" s="24"/>
      <c r="T96" s="12">
        <f>YEAR(nemazat!$A$2)-YEAR(F96)</f>
        <v>1</v>
      </c>
      <c r="U96" s="11">
        <f t="shared" si="22"/>
        <v>0</v>
      </c>
      <c r="V96" s="11">
        <f t="shared" si="23"/>
        <v>0</v>
      </c>
      <c r="W96" s="11">
        <f t="shared" si="24"/>
        <v>0</v>
      </c>
      <c r="X96" s="11">
        <f t="shared" si="25"/>
        <v>0</v>
      </c>
      <c r="Y96" s="12">
        <f t="shared" si="19"/>
        <v>0</v>
      </c>
      <c r="Z96" s="12">
        <f t="shared" si="26"/>
        <v>2021</v>
      </c>
      <c r="AA96" s="11">
        <f t="shared" si="29"/>
        <v>5</v>
      </c>
      <c r="AB96" s="11">
        <f ca="1" t="shared" si="27"/>
        <v>0</v>
      </c>
      <c r="AC96" s="11">
        <f t="shared" si="28"/>
        <v>0</v>
      </c>
    </row>
    <row r="97" spans="1:29" ht="15" customHeight="1">
      <c r="A97" s="13">
        <v>611106</v>
      </c>
      <c r="B97" s="13" t="s">
        <v>20</v>
      </c>
      <c r="C97" s="13" t="s">
        <v>527</v>
      </c>
      <c r="D97" s="13" t="s">
        <v>725</v>
      </c>
      <c r="E97" s="6" t="str">
        <f t="shared" si="21"/>
        <v>Odborná způsobilost platná do roku 2021</v>
      </c>
      <c r="F97" s="14">
        <v>42468</v>
      </c>
      <c r="G97" s="24"/>
      <c r="H97" s="24"/>
      <c r="I97" s="24"/>
      <c r="J97" s="24"/>
      <c r="T97" s="12">
        <f>YEAR(nemazat!$A$2)-YEAR(F97)</f>
        <v>1</v>
      </c>
      <c r="U97" s="11">
        <f t="shared" si="22"/>
        <v>0</v>
      </c>
      <c r="V97" s="11">
        <f t="shared" si="23"/>
        <v>0</v>
      </c>
      <c r="W97" s="11">
        <f t="shared" si="24"/>
        <v>0</v>
      </c>
      <c r="X97" s="11">
        <f t="shared" si="25"/>
        <v>0</v>
      </c>
      <c r="Y97" s="12">
        <f t="shared" si="19"/>
        <v>0</v>
      </c>
      <c r="Z97" s="12">
        <f t="shared" si="26"/>
        <v>2021</v>
      </c>
      <c r="AA97" s="11">
        <f t="shared" si="29"/>
        <v>5</v>
      </c>
      <c r="AB97" s="11">
        <f ca="1" t="shared" si="27"/>
        <v>0</v>
      </c>
      <c r="AC97" s="11">
        <f t="shared" si="28"/>
        <v>0</v>
      </c>
    </row>
    <row r="98" spans="1:29" ht="15" customHeight="1">
      <c r="A98" s="13">
        <v>611106</v>
      </c>
      <c r="B98" s="13" t="s">
        <v>20</v>
      </c>
      <c r="C98" s="13" t="s">
        <v>527</v>
      </c>
      <c r="D98" s="13" t="s">
        <v>584</v>
      </c>
      <c r="E98" s="6" t="str">
        <f t="shared" si="21"/>
        <v>Odborná způsobilost platná do roku 2018</v>
      </c>
      <c r="F98" s="14">
        <v>41639</v>
      </c>
      <c r="G98" s="24"/>
      <c r="H98" s="24"/>
      <c r="I98" s="24"/>
      <c r="J98" s="24"/>
      <c r="T98" s="12">
        <f>YEAR(nemazat!$A$2)-YEAR(F98)</f>
        <v>4</v>
      </c>
      <c r="U98" s="11">
        <f t="shared" si="22"/>
        <v>0</v>
      </c>
      <c r="V98" s="11">
        <f t="shared" si="23"/>
        <v>0</v>
      </c>
      <c r="W98" s="11">
        <f t="shared" si="24"/>
        <v>0</v>
      </c>
      <c r="X98" s="11">
        <f t="shared" si="25"/>
        <v>0</v>
      </c>
      <c r="Y98" s="12">
        <f>SUM(U98:X98)</f>
        <v>0</v>
      </c>
      <c r="Z98" s="12">
        <f t="shared" si="26"/>
        <v>2018</v>
      </c>
      <c r="AA98" s="11">
        <f t="shared" si="29"/>
        <v>5</v>
      </c>
      <c r="AB98" s="11">
        <f ca="1" t="shared" si="27"/>
        <v>0</v>
      </c>
      <c r="AC98" s="11">
        <f t="shared" si="28"/>
        <v>0</v>
      </c>
    </row>
    <row r="99" spans="1:29" ht="15" customHeight="1">
      <c r="A99" s="13">
        <v>611106</v>
      </c>
      <c r="B99" s="13" t="s">
        <v>20</v>
      </c>
      <c r="C99" s="13" t="s">
        <v>527</v>
      </c>
      <c r="D99" s="13" t="s">
        <v>44</v>
      </c>
      <c r="E99" s="6" t="str">
        <f aca="true" t="shared" si="30" ref="E99:E130">IF(AA99=0,CONCATENATE("Odborná způsobilost propadla v roce ",Z99),IF(AA99=1,CONCATENATE("Málo OP, musí až na OP k získání OZ (40 hodin) v roce ",Z99),IF(AA99=2,"Odborná způsobilost letos končí, nutno jít na OP k prodloužení",IF(AA99=3,CONCATENATE("Musí letos na OP k prodloužení, jinak znovu na získání OZ (40 hodin) v roce ",Z99),IF(AA99=4,CONCATENATE("Je doporučeno jít letos na OP k prodloužení OZ"),IF(AA99=5,CONCATENATE("Odborná způsobilost platná do roku ",Z99),"Není odborná způsobilost"))))))</f>
        <v>Odborná způsobilost platná do roku 2020</v>
      </c>
      <c r="F99" s="14">
        <v>42091</v>
      </c>
      <c r="G99" s="24"/>
      <c r="H99" s="24"/>
      <c r="I99" s="24"/>
      <c r="J99" s="24"/>
      <c r="T99" s="12">
        <f>YEAR(nemazat!$A$2)-YEAR(F99)</f>
        <v>2</v>
      </c>
      <c r="U99" s="11">
        <f aca="true" t="shared" si="31" ref="U99:U130">IF(G99,1,0)</f>
        <v>0</v>
      </c>
      <c r="V99" s="11">
        <f aca="true" t="shared" si="32" ref="V99:V130">IF(H99,1,0)</f>
        <v>0</v>
      </c>
      <c r="W99" s="11">
        <f aca="true" t="shared" si="33" ref="W99:W130">IF(I99,1,0)</f>
        <v>0</v>
      </c>
      <c r="X99" s="11">
        <f aca="true" t="shared" si="34" ref="X99:X130">IF(J99,1,0)</f>
        <v>0</v>
      </c>
      <c r="Y99" s="12">
        <f>SUM(U99:X99)</f>
        <v>0</v>
      </c>
      <c r="Z99" s="12">
        <f aca="true" t="shared" si="35" ref="Z99:Z130">YEAR(F99)+5</f>
        <v>2020</v>
      </c>
      <c r="AA99" s="11">
        <f t="shared" si="29"/>
        <v>5</v>
      </c>
      <c r="AB99" s="11">
        <f aca="true" ca="1" t="shared" si="36" ref="AB99:AB130">IF(OR(YEAR(G99)=YEAR(TODAY()),YEAR(H99)=YEAR(TODAY()),YEAR(I99)=YEAR(TODAY()),YEAR(J99)=YEAR(TODAY())),1,0)</f>
        <v>0</v>
      </c>
      <c r="AC99" s="11">
        <f aca="true" t="shared" si="37" ref="AC99:AC130">IF(MID(C99,1,3)="vel",1,0)</f>
        <v>0</v>
      </c>
    </row>
    <row r="100" spans="1:29" ht="15" customHeight="1">
      <c r="A100" s="13">
        <v>611106</v>
      </c>
      <c r="B100" s="13" t="s">
        <v>20</v>
      </c>
      <c r="C100" s="13" t="s">
        <v>527</v>
      </c>
      <c r="D100" s="13" t="s">
        <v>45</v>
      </c>
      <c r="E100" s="6" t="str">
        <f t="shared" si="30"/>
        <v>Odborná způsobilost platná do roku 2019</v>
      </c>
      <c r="F100" s="14">
        <v>41713</v>
      </c>
      <c r="G100" s="24"/>
      <c r="H100" s="24"/>
      <c r="I100" s="24"/>
      <c r="J100" s="24"/>
      <c r="T100" s="12">
        <f>YEAR(nemazat!$A$2)-YEAR(F100)</f>
        <v>3</v>
      </c>
      <c r="U100" s="11">
        <f t="shared" si="31"/>
        <v>0</v>
      </c>
      <c r="V100" s="11">
        <f t="shared" si="32"/>
        <v>0</v>
      </c>
      <c r="W100" s="11">
        <f t="shared" si="33"/>
        <v>0</v>
      </c>
      <c r="X100" s="11">
        <f t="shared" si="34"/>
        <v>0</v>
      </c>
      <c r="Y100" s="12">
        <f t="shared" si="19"/>
        <v>0</v>
      </c>
      <c r="Z100" s="12">
        <f t="shared" si="35"/>
        <v>2019</v>
      </c>
      <c r="AA100" s="11">
        <f t="shared" si="29"/>
        <v>5</v>
      </c>
      <c r="AB100" s="11">
        <f ca="1" t="shared" si="36"/>
        <v>0</v>
      </c>
      <c r="AC100" s="11">
        <f t="shared" si="37"/>
        <v>0</v>
      </c>
    </row>
    <row r="101" spans="1:29" ht="15" customHeight="1">
      <c r="A101" s="13">
        <v>611107</v>
      </c>
      <c r="B101" s="13" t="s">
        <v>21</v>
      </c>
      <c r="C101" s="13" t="s">
        <v>526</v>
      </c>
      <c r="D101" s="13" t="s">
        <v>535</v>
      </c>
      <c r="E101" s="6" t="str">
        <f t="shared" si="30"/>
        <v>Je doporučeno jít letos na OP k prodloužení OZ</v>
      </c>
      <c r="F101" s="14">
        <v>41357</v>
      </c>
      <c r="G101" s="14">
        <v>41720</v>
      </c>
      <c r="H101" s="14">
        <v>42077</v>
      </c>
      <c r="I101" s="14">
        <v>42441</v>
      </c>
      <c r="J101" s="14"/>
      <c r="T101" s="12">
        <f>YEAR(nemazat!$A$2)-YEAR(F101)</f>
        <v>4</v>
      </c>
      <c r="U101" s="11">
        <f t="shared" si="31"/>
        <v>1</v>
      </c>
      <c r="V101" s="11">
        <f t="shared" si="32"/>
        <v>1</v>
      </c>
      <c r="W101" s="11">
        <f t="shared" si="33"/>
        <v>1</v>
      </c>
      <c r="X101" s="11">
        <f t="shared" si="34"/>
        <v>0</v>
      </c>
      <c r="Y101" s="12">
        <f aca="true" t="shared" si="38" ref="Y101:Y149">SUM(U101:X101)</f>
        <v>3</v>
      </c>
      <c r="Z101" s="12">
        <f t="shared" si="35"/>
        <v>2018</v>
      </c>
      <c r="AA101" s="11">
        <f t="shared" si="29"/>
        <v>4</v>
      </c>
      <c r="AB101" s="11">
        <f ca="1" t="shared" si="36"/>
        <v>1</v>
      </c>
      <c r="AC101" s="11">
        <f t="shared" si="37"/>
        <v>1</v>
      </c>
    </row>
    <row r="102" spans="1:29" ht="15" customHeight="1">
      <c r="A102" s="13">
        <v>611107</v>
      </c>
      <c r="B102" s="13" t="s">
        <v>21</v>
      </c>
      <c r="C102" s="13" t="s">
        <v>526</v>
      </c>
      <c r="D102" s="13" t="s">
        <v>374</v>
      </c>
      <c r="E102" s="6" t="str">
        <f t="shared" si="30"/>
        <v>Je doporučeno jít letos na OP k prodloužení OZ</v>
      </c>
      <c r="F102" s="14">
        <v>41357</v>
      </c>
      <c r="G102" s="14">
        <v>41720</v>
      </c>
      <c r="H102" s="14">
        <v>42077</v>
      </c>
      <c r="I102" s="14">
        <v>42441</v>
      </c>
      <c r="J102" s="14"/>
      <c r="T102" s="12">
        <f>YEAR(nemazat!$A$2)-YEAR(F102)</f>
        <v>4</v>
      </c>
      <c r="U102" s="11">
        <f t="shared" si="31"/>
        <v>1</v>
      </c>
      <c r="V102" s="11">
        <f t="shared" si="32"/>
        <v>1</v>
      </c>
      <c r="W102" s="11">
        <f t="shared" si="33"/>
        <v>1</v>
      </c>
      <c r="X102" s="11">
        <f t="shared" si="34"/>
        <v>0</v>
      </c>
      <c r="Y102" s="12">
        <f t="shared" si="38"/>
        <v>3</v>
      </c>
      <c r="Z102" s="12">
        <f t="shared" si="35"/>
        <v>2018</v>
      </c>
      <c r="AA102" s="11">
        <f t="shared" si="29"/>
        <v>4</v>
      </c>
      <c r="AB102" s="11">
        <f ca="1" t="shared" si="36"/>
        <v>1</v>
      </c>
      <c r="AC102" s="11">
        <f t="shared" si="37"/>
        <v>1</v>
      </c>
    </row>
    <row r="103" spans="1:29" ht="15" customHeight="1">
      <c r="A103" s="13">
        <v>611107</v>
      </c>
      <c r="B103" s="13" t="s">
        <v>21</v>
      </c>
      <c r="C103" s="13" t="s">
        <v>527</v>
      </c>
      <c r="D103" s="13" t="s">
        <v>525</v>
      </c>
      <c r="E103" s="6" t="str">
        <f t="shared" si="30"/>
        <v>Odborná způsobilost platná do roku 2021</v>
      </c>
      <c r="F103" s="14">
        <v>42468</v>
      </c>
      <c r="G103" s="14"/>
      <c r="H103" s="14"/>
      <c r="I103" s="14"/>
      <c r="J103" s="14"/>
      <c r="T103" s="12">
        <f>YEAR(nemazat!$A$2)-YEAR(F103)</f>
        <v>1</v>
      </c>
      <c r="U103" s="11">
        <f t="shared" si="31"/>
        <v>0</v>
      </c>
      <c r="V103" s="11">
        <f t="shared" si="32"/>
        <v>0</v>
      </c>
      <c r="W103" s="11">
        <f t="shared" si="33"/>
        <v>0</v>
      </c>
      <c r="X103" s="11">
        <f t="shared" si="34"/>
        <v>0</v>
      </c>
      <c r="Y103" s="12">
        <f t="shared" si="38"/>
        <v>0</v>
      </c>
      <c r="Z103" s="12">
        <f t="shared" si="35"/>
        <v>2021</v>
      </c>
      <c r="AA103" s="11">
        <f t="shared" si="29"/>
        <v>5</v>
      </c>
      <c r="AB103" s="11">
        <f ca="1" t="shared" si="36"/>
        <v>0</v>
      </c>
      <c r="AC103" s="11">
        <f t="shared" si="37"/>
        <v>0</v>
      </c>
    </row>
    <row r="104" spans="1:29" ht="15" customHeight="1">
      <c r="A104" s="13">
        <v>611107</v>
      </c>
      <c r="B104" s="13" t="s">
        <v>21</v>
      </c>
      <c r="C104" s="13" t="s">
        <v>527</v>
      </c>
      <c r="D104" s="13" t="s">
        <v>585</v>
      </c>
      <c r="E104" s="6" t="str">
        <f t="shared" si="30"/>
        <v>Odborná způsobilost platná do roku 2021</v>
      </c>
      <c r="F104" s="14">
        <v>42468</v>
      </c>
      <c r="G104" s="14"/>
      <c r="H104" s="14"/>
      <c r="I104" s="14"/>
      <c r="J104" s="14"/>
      <c r="T104" s="12">
        <f>YEAR(nemazat!$A$2)-YEAR(F104)</f>
        <v>1</v>
      </c>
      <c r="U104" s="11">
        <f t="shared" si="31"/>
        <v>0</v>
      </c>
      <c r="V104" s="11">
        <f t="shared" si="32"/>
        <v>0</v>
      </c>
      <c r="W104" s="11">
        <f t="shared" si="33"/>
        <v>0</v>
      </c>
      <c r="X104" s="11">
        <f t="shared" si="34"/>
        <v>0</v>
      </c>
      <c r="Y104" s="12">
        <f t="shared" si="38"/>
        <v>0</v>
      </c>
      <c r="Z104" s="12">
        <f t="shared" si="35"/>
        <v>2021</v>
      </c>
      <c r="AA104" s="11">
        <f t="shared" si="29"/>
        <v>5</v>
      </c>
      <c r="AB104" s="11">
        <f ca="1" t="shared" si="36"/>
        <v>0</v>
      </c>
      <c r="AC104" s="11">
        <f t="shared" si="37"/>
        <v>0</v>
      </c>
    </row>
    <row r="105" spans="1:29" ht="15" customHeight="1">
      <c r="A105" s="13">
        <v>611107</v>
      </c>
      <c r="B105" s="13" t="s">
        <v>21</v>
      </c>
      <c r="C105" s="13" t="s">
        <v>527</v>
      </c>
      <c r="D105" s="13" t="s">
        <v>265</v>
      </c>
      <c r="E105" s="6" t="str">
        <f t="shared" si="30"/>
        <v>Odborná způsobilost platná do roku 2021</v>
      </c>
      <c r="F105" s="14">
        <v>42448</v>
      </c>
      <c r="G105" s="24"/>
      <c r="H105" s="24"/>
      <c r="I105" s="24"/>
      <c r="J105" s="24"/>
      <c r="T105" s="12">
        <f>YEAR(nemazat!$A$2)-YEAR(F105)</f>
        <v>1</v>
      </c>
      <c r="U105" s="11">
        <f t="shared" si="31"/>
        <v>0</v>
      </c>
      <c r="V105" s="11">
        <f t="shared" si="32"/>
        <v>0</v>
      </c>
      <c r="W105" s="11">
        <f t="shared" si="33"/>
        <v>0</v>
      </c>
      <c r="X105" s="11">
        <f t="shared" si="34"/>
        <v>0</v>
      </c>
      <c r="Y105" s="12">
        <f t="shared" si="38"/>
        <v>0</v>
      </c>
      <c r="Z105" s="12">
        <f t="shared" si="35"/>
        <v>2021</v>
      </c>
      <c r="AA105" s="11">
        <f t="shared" si="29"/>
        <v>5</v>
      </c>
      <c r="AB105" s="11">
        <f ca="1" t="shared" si="36"/>
        <v>0</v>
      </c>
      <c r="AC105" s="11">
        <f t="shared" si="37"/>
        <v>0</v>
      </c>
    </row>
    <row r="106" spans="1:29" ht="15" customHeight="1">
      <c r="A106" s="13">
        <v>611107</v>
      </c>
      <c r="B106" s="13" t="s">
        <v>21</v>
      </c>
      <c r="C106" s="13" t="s">
        <v>527</v>
      </c>
      <c r="D106" s="13" t="s">
        <v>266</v>
      </c>
      <c r="E106" s="6" t="str">
        <f t="shared" si="30"/>
        <v>Odborná způsobilost platná do roku 2021</v>
      </c>
      <c r="F106" s="14">
        <v>42448</v>
      </c>
      <c r="G106" s="24"/>
      <c r="H106" s="24"/>
      <c r="I106" s="24"/>
      <c r="J106" s="24"/>
      <c r="T106" s="12">
        <f>YEAR(nemazat!$A$2)-YEAR(F106)</f>
        <v>1</v>
      </c>
      <c r="U106" s="11">
        <f t="shared" si="31"/>
        <v>0</v>
      </c>
      <c r="V106" s="11">
        <f t="shared" si="32"/>
        <v>0</v>
      </c>
      <c r="W106" s="11">
        <f t="shared" si="33"/>
        <v>0</v>
      </c>
      <c r="X106" s="11">
        <f t="shared" si="34"/>
        <v>0</v>
      </c>
      <c r="Y106" s="12">
        <f t="shared" si="38"/>
        <v>0</v>
      </c>
      <c r="Z106" s="12">
        <f t="shared" si="35"/>
        <v>2021</v>
      </c>
      <c r="AA106" s="11">
        <f t="shared" si="29"/>
        <v>5</v>
      </c>
      <c r="AB106" s="11">
        <f ca="1" t="shared" si="36"/>
        <v>0</v>
      </c>
      <c r="AC106" s="11">
        <f t="shared" si="37"/>
        <v>0</v>
      </c>
    </row>
    <row r="107" spans="1:29" ht="15" customHeight="1">
      <c r="A107" s="13">
        <v>611121</v>
      </c>
      <c r="B107" s="13" t="s">
        <v>22</v>
      </c>
      <c r="C107" s="13" t="s">
        <v>526</v>
      </c>
      <c r="D107" s="13" t="s">
        <v>426</v>
      </c>
      <c r="E107" s="6" t="str">
        <f t="shared" si="30"/>
        <v>Odborná způsobilost platná do roku 2022</v>
      </c>
      <c r="F107" s="17">
        <v>43100</v>
      </c>
      <c r="G107" s="14"/>
      <c r="H107" s="14"/>
      <c r="I107" s="14"/>
      <c r="J107" s="14"/>
      <c r="T107" s="12">
        <f>YEAR(nemazat!$A$2)-YEAR(F107)</f>
        <v>0</v>
      </c>
      <c r="U107" s="11">
        <f t="shared" si="31"/>
        <v>0</v>
      </c>
      <c r="V107" s="11">
        <f t="shared" si="32"/>
        <v>0</v>
      </c>
      <c r="W107" s="11">
        <f t="shared" si="33"/>
        <v>0</v>
      </c>
      <c r="X107" s="11">
        <f t="shared" si="34"/>
        <v>0</v>
      </c>
      <c r="Y107" s="12">
        <f t="shared" si="38"/>
        <v>0</v>
      </c>
      <c r="Z107" s="12">
        <f t="shared" si="35"/>
        <v>2022</v>
      </c>
      <c r="AA107" s="11">
        <f t="shared" si="29"/>
        <v>5</v>
      </c>
      <c r="AB107" s="11">
        <f ca="1" t="shared" si="36"/>
        <v>0</v>
      </c>
      <c r="AC107" s="11">
        <f t="shared" si="37"/>
        <v>1</v>
      </c>
    </row>
    <row r="108" spans="1:29" ht="15" customHeight="1">
      <c r="A108" s="13">
        <v>611121</v>
      </c>
      <c r="B108" s="13" t="s">
        <v>22</v>
      </c>
      <c r="C108" s="13" t="s">
        <v>526</v>
      </c>
      <c r="D108" s="13" t="s">
        <v>47</v>
      </c>
      <c r="E108" s="6" t="str">
        <f t="shared" si="30"/>
        <v>Je doporučeno jít letos na OP k prodloužení OZ</v>
      </c>
      <c r="F108" s="14">
        <v>42077</v>
      </c>
      <c r="G108" s="14">
        <v>42441</v>
      </c>
      <c r="H108" s="14"/>
      <c r="I108" s="14"/>
      <c r="J108" s="14"/>
      <c r="T108" s="12">
        <f>YEAR(nemazat!$A$2)-YEAR(F108)</f>
        <v>2</v>
      </c>
      <c r="U108" s="11">
        <f t="shared" si="31"/>
        <v>1</v>
      </c>
      <c r="V108" s="11">
        <f t="shared" si="32"/>
        <v>0</v>
      </c>
      <c r="W108" s="11">
        <f t="shared" si="33"/>
        <v>0</v>
      </c>
      <c r="X108" s="11">
        <f t="shared" si="34"/>
        <v>0</v>
      </c>
      <c r="Y108" s="12">
        <f t="shared" si="38"/>
        <v>1</v>
      </c>
      <c r="Z108" s="12">
        <f t="shared" si="35"/>
        <v>2020</v>
      </c>
      <c r="AA108" s="11">
        <f t="shared" si="29"/>
        <v>4</v>
      </c>
      <c r="AB108" s="11">
        <f ca="1" t="shared" si="36"/>
        <v>1</v>
      </c>
      <c r="AC108" s="11">
        <f t="shared" si="37"/>
        <v>1</v>
      </c>
    </row>
    <row r="109" spans="1:29" ht="15" customHeight="1">
      <c r="A109" s="13">
        <v>611121</v>
      </c>
      <c r="B109" s="13" t="s">
        <v>22</v>
      </c>
      <c r="C109" s="13" t="s">
        <v>527</v>
      </c>
      <c r="D109" s="13" t="s">
        <v>375</v>
      </c>
      <c r="E109" s="6" t="str">
        <f t="shared" si="30"/>
        <v>Odborná způsobilost letos končí, nutno jít na OP k prodloužení</v>
      </c>
      <c r="F109" s="14">
        <v>40993</v>
      </c>
      <c r="G109" s="24"/>
      <c r="H109" s="24"/>
      <c r="I109" s="24"/>
      <c r="J109" s="24"/>
      <c r="T109" s="12">
        <f>YEAR(nemazat!$A$2)-YEAR(F109)</f>
        <v>5</v>
      </c>
      <c r="U109" s="11">
        <f t="shared" si="31"/>
        <v>0</v>
      </c>
      <c r="V109" s="11">
        <f t="shared" si="32"/>
        <v>0</v>
      </c>
      <c r="W109" s="11">
        <f t="shared" si="33"/>
        <v>0</v>
      </c>
      <c r="X109" s="11">
        <f t="shared" si="34"/>
        <v>0</v>
      </c>
      <c r="Y109" s="12">
        <f t="shared" si="38"/>
        <v>0</v>
      </c>
      <c r="Z109" s="12">
        <f t="shared" si="35"/>
        <v>2017</v>
      </c>
      <c r="AA109" s="11">
        <f t="shared" si="29"/>
        <v>2</v>
      </c>
      <c r="AB109" s="11">
        <f ca="1" t="shared" si="36"/>
        <v>0</v>
      </c>
      <c r="AC109" s="11">
        <f t="shared" si="37"/>
        <v>0</v>
      </c>
    </row>
    <row r="110" spans="1:29" ht="15" customHeight="1">
      <c r="A110" s="13">
        <v>611121</v>
      </c>
      <c r="B110" s="13" t="s">
        <v>22</v>
      </c>
      <c r="C110" s="21" t="s">
        <v>527</v>
      </c>
      <c r="D110" s="13" t="s">
        <v>238</v>
      </c>
      <c r="E110" s="6" t="str">
        <f t="shared" si="30"/>
        <v>Odborná způsobilost letos končí, nutno jít na OP k prodloužení</v>
      </c>
      <c r="F110" s="14">
        <v>40993</v>
      </c>
      <c r="G110" s="24"/>
      <c r="H110" s="24"/>
      <c r="I110" s="24"/>
      <c r="J110" s="24"/>
      <c r="T110" s="12">
        <f>YEAR(nemazat!$A$2)-YEAR(F110)</f>
        <v>5</v>
      </c>
      <c r="U110" s="11">
        <f t="shared" si="31"/>
        <v>0</v>
      </c>
      <c r="V110" s="11">
        <f t="shared" si="32"/>
        <v>0</v>
      </c>
      <c r="W110" s="11">
        <f t="shared" si="33"/>
        <v>0</v>
      </c>
      <c r="X110" s="11">
        <f t="shared" si="34"/>
        <v>0</v>
      </c>
      <c r="Y110" s="12">
        <f t="shared" si="38"/>
        <v>0</v>
      </c>
      <c r="Z110" s="12">
        <f t="shared" si="35"/>
        <v>2017</v>
      </c>
      <c r="AA110" s="11">
        <f t="shared" si="29"/>
        <v>2</v>
      </c>
      <c r="AB110" s="11">
        <f ca="1" t="shared" si="36"/>
        <v>0</v>
      </c>
      <c r="AC110" s="11">
        <f t="shared" si="37"/>
        <v>0</v>
      </c>
    </row>
    <row r="111" spans="1:29" ht="15" customHeight="1">
      <c r="A111" s="13">
        <v>611121</v>
      </c>
      <c r="B111" s="13" t="s">
        <v>22</v>
      </c>
      <c r="C111" s="13" t="s">
        <v>527</v>
      </c>
      <c r="D111" s="13" t="s">
        <v>267</v>
      </c>
      <c r="E111" s="6" t="str">
        <f t="shared" si="30"/>
        <v>Odborná způsobilost platná do roku 2021</v>
      </c>
      <c r="F111" s="14">
        <v>42448</v>
      </c>
      <c r="G111" s="24"/>
      <c r="H111" s="24"/>
      <c r="I111" s="24"/>
      <c r="J111" s="24"/>
      <c r="T111" s="12">
        <f>YEAR(nemazat!$A$2)-YEAR(F111)</f>
        <v>1</v>
      </c>
      <c r="U111" s="11">
        <f t="shared" si="31"/>
        <v>0</v>
      </c>
      <c r="V111" s="11">
        <f t="shared" si="32"/>
        <v>0</v>
      </c>
      <c r="W111" s="11">
        <f t="shared" si="33"/>
        <v>0</v>
      </c>
      <c r="X111" s="11">
        <f t="shared" si="34"/>
        <v>0</v>
      </c>
      <c r="Y111" s="12">
        <f t="shared" si="38"/>
        <v>0</v>
      </c>
      <c r="Z111" s="12">
        <f t="shared" si="35"/>
        <v>2021</v>
      </c>
      <c r="AA111" s="11">
        <f t="shared" si="29"/>
        <v>5</v>
      </c>
      <c r="AB111" s="11">
        <f ca="1" t="shared" si="36"/>
        <v>0</v>
      </c>
      <c r="AC111" s="11">
        <f t="shared" si="37"/>
        <v>0</v>
      </c>
    </row>
    <row r="112" spans="1:29" ht="15" customHeight="1">
      <c r="A112" s="13">
        <v>611121</v>
      </c>
      <c r="B112" s="13" t="s">
        <v>22</v>
      </c>
      <c r="C112" s="13" t="s">
        <v>527</v>
      </c>
      <c r="D112" s="13" t="s">
        <v>438</v>
      </c>
      <c r="E112" s="6" t="str">
        <f t="shared" si="30"/>
        <v>Odborná způsobilost letos končí, nutno jít na OP k prodloužení</v>
      </c>
      <c r="F112" s="14">
        <v>40993</v>
      </c>
      <c r="G112" s="24"/>
      <c r="H112" s="24"/>
      <c r="I112" s="24"/>
      <c r="J112" s="24"/>
      <c r="T112" s="12">
        <f>YEAR(nemazat!$A$2)-YEAR(F112)</f>
        <v>5</v>
      </c>
      <c r="U112" s="11">
        <f t="shared" si="31"/>
        <v>0</v>
      </c>
      <c r="V112" s="11">
        <f t="shared" si="32"/>
        <v>0</v>
      </c>
      <c r="W112" s="11">
        <f t="shared" si="33"/>
        <v>0</v>
      </c>
      <c r="X112" s="11">
        <f t="shared" si="34"/>
        <v>0</v>
      </c>
      <c r="Y112" s="12">
        <f t="shared" si="38"/>
        <v>0</v>
      </c>
      <c r="Z112" s="12">
        <f t="shared" si="35"/>
        <v>2017</v>
      </c>
      <c r="AA112" s="11">
        <f t="shared" si="29"/>
        <v>2</v>
      </c>
      <c r="AB112" s="11">
        <f ca="1" t="shared" si="36"/>
        <v>0</v>
      </c>
      <c r="AC112" s="11">
        <f t="shared" si="37"/>
        <v>0</v>
      </c>
    </row>
    <row r="113" spans="1:29" ht="15" customHeight="1">
      <c r="A113" s="13">
        <v>611121</v>
      </c>
      <c r="B113" s="13" t="s">
        <v>22</v>
      </c>
      <c r="C113" s="13" t="s">
        <v>527</v>
      </c>
      <c r="D113" s="13" t="s">
        <v>48</v>
      </c>
      <c r="E113" s="6" t="str">
        <f t="shared" si="30"/>
        <v>Odborná způsobilost platná do roku 2020</v>
      </c>
      <c r="F113" s="14">
        <v>42091</v>
      </c>
      <c r="G113" s="24"/>
      <c r="H113" s="24"/>
      <c r="I113" s="24"/>
      <c r="J113" s="24"/>
      <c r="T113" s="12">
        <f>YEAR(nemazat!$A$2)-YEAR(F113)</f>
        <v>2</v>
      </c>
      <c r="U113" s="11">
        <f t="shared" si="31"/>
        <v>0</v>
      </c>
      <c r="V113" s="11">
        <f t="shared" si="32"/>
        <v>0</v>
      </c>
      <c r="W113" s="11">
        <f t="shared" si="33"/>
        <v>0</v>
      </c>
      <c r="X113" s="11">
        <f t="shared" si="34"/>
        <v>0</v>
      </c>
      <c r="Y113" s="12">
        <f t="shared" si="38"/>
        <v>0</v>
      </c>
      <c r="Z113" s="12">
        <f t="shared" si="35"/>
        <v>2020</v>
      </c>
      <c r="AA113" s="11">
        <f t="shared" si="29"/>
        <v>5</v>
      </c>
      <c r="AB113" s="11">
        <f ca="1" t="shared" si="36"/>
        <v>0</v>
      </c>
      <c r="AC113" s="11">
        <f t="shared" si="37"/>
        <v>0</v>
      </c>
    </row>
    <row r="114" spans="1:29" ht="15" customHeight="1">
      <c r="A114" s="13">
        <v>611121</v>
      </c>
      <c r="B114" s="13" t="s">
        <v>22</v>
      </c>
      <c r="C114" s="13" t="s">
        <v>527</v>
      </c>
      <c r="D114" s="13" t="s">
        <v>376</v>
      </c>
      <c r="E114" s="6" t="str">
        <f t="shared" si="30"/>
        <v>Odborná způsobilost platná do roku 2018</v>
      </c>
      <c r="F114" s="14">
        <v>41384</v>
      </c>
      <c r="G114" s="24"/>
      <c r="H114" s="24"/>
      <c r="I114" s="24"/>
      <c r="J114" s="24"/>
      <c r="T114" s="12">
        <f>YEAR(nemazat!$A$2)-YEAR(F114)</f>
        <v>4</v>
      </c>
      <c r="U114" s="11">
        <f t="shared" si="31"/>
        <v>0</v>
      </c>
      <c r="V114" s="11">
        <f t="shared" si="32"/>
        <v>0</v>
      </c>
      <c r="W114" s="11">
        <f t="shared" si="33"/>
        <v>0</v>
      </c>
      <c r="X114" s="11">
        <f t="shared" si="34"/>
        <v>0</v>
      </c>
      <c r="Y114" s="12">
        <f>SUM(U114:X114)</f>
        <v>0</v>
      </c>
      <c r="Z114" s="12">
        <f t="shared" si="35"/>
        <v>2018</v>
      </c>
      <c r="AA114" s="11">
        <f t="shared" si="29"/>
        <v>5</v>
      </c>
      <c r="AB114" s="11">
        <f ca="1" t="shared" si="36"/>
        <v>0</v>
      </c>
      <c r="AC114" s="11">
        <f t="shared" si="37"/>
        <v>0</v>
      </c>
    </row>
    <row r="115" spans="1:29" ht="15" customHeight="1">
      <c r="A115" s="13">
        <v>611121</v>
      </c>
      <c r="B115" s="13" t="s">
        <v>22</v>
      </c>
      <c r="C115" s="13" t="s">
        <v>527</v>
      </c>
      <c r="D115" s="13" t="s">
        <v>593</v>
      </c>
      <c r="E115" s="6" t="str">
        <f t="shared" si="30"/>
        <v>Odborná způsobilost platná do roku 2021</v>
      </c>
      <c r="F115" s="14">
        <v>42448</v>
      </c>
      <c r="G115" s="24"/>
      <c r="H115" s="24"/>
      <c r="I115" s="24"/>
      <c r="J115" s="24"/>
      <c r="T115" s="12">
        <f>YEAR(nemazat!$A$2)-YEAR(F115)</f>
        <v>1</v>
      </c>
      <c r="U115" s="11">
        <f t="shared" si="31"/>
        <v>0</v>
      </c>
      <c r="V115" s="11">
        <f t="shared" si="32"/>
        <v>0</v>
      </c>
      <c r="W115" s="11">
        <f t="shared" si="33"/>
        <v>0</v>
      </c>
      <c r="X115" s="11">
        <f t="shared" si="34"/>
        <v>0</v>
      </c>
      <c r="Y115" s="12">
        <f>SUM(U115:X115)</f>
        <v>0</v>
      </c>
      <c r="Z115" s="12">
        <f t="shared" si="35"/>
        <v>2021</v>
      </c>
      <c r="AA115" s="11">
        <f t="shared" si="29"/>
        <v>5</v>
      </c>
      <c r="AB115" s="11">
        <f ca="1" t="shared" si="36"/>
        <v>0</v>
      </c>
      <c r="AC115" s="11">
        <f t="shared" si="37"/>
        <v>0</v>
      </c>
    </row>
    <row r="116" spans="1:29" ht="15" customHeight="1">
      <c r="A116" s="13">
        <v>611108</v>
      </c>
      <c r="B116" s="13" t="s">
        <v>23</v>
      </c>
      <c r="C116" s="13" t="s">
        <v>526</v>
      </c>
      <c r="D116" s="13" t="s">
        <v>377</v>
      </c>
      <c r="E116" s="6" t="str">
        <f t="shared" si="30"/>
        <v>Málo OP, musí až na OP k získání OZ (40 hodin) v roce 2017</v>
      </c>
      <c r="F116" s="24">
        <v>40993</v>
      </c>
      <c r="G116" s="14">
        <v>41384</v>
      </c>
      <c r="H116" s="14"/>
      <c r="I116" s="14"/>
      <c r="J116" s="14"/>
      <c r="T116" s="12">
        <f>YEAR(nemazat!$A$2)-YEAR(F116)</f>
        <v>5</v>
      </c>
      <c r="U116" s="11">
        <f t="shared" si="31"/>
        <v>1</v>
      </c>
      <c r="V116" s="11">
        <f t="shared" si="32"/>
        <v>0</v>
      </c>
      <c r="W116" s="11">
        <f t="shared" si="33"/>
        <v>0</v>
      </c>
      <c r="X116" s="11">
        <f t="shared" si="34"/>
        <v>0</v>
      </c>
      <c r="Y116" s="12">
        <f t="shared" si="38"/>
        <v>1</v>
      </c>
      <c r="Z116" s="12">
        <f t="shared" si="35"/>
        <v>2017</v>
      </c>
      <c r="AA116" s="11">
        <f t="shared" si="29"/>
        <v>1</v>
      </c>
      <c r="AB116" s="11">
        <f ca="1" t="shared" si="36"/>
        <v>0</v>
      </c>
      <c r="AC116" s="11">
        <f t="shared" si="37"/>
        <v>1</v>
      </c>
    </row>
    <row r="117" spans="1:29" ht="15" customHeight="1">
      <c r="A117" s="13">
        <v>611108</v>
      </c>
      <c r="B117" s="13" t="s">
        <v>23</v>
      </c>
      <c r="C117" s="13" t="s">
        <v>526</v>
      </c>
      <c r="D117" s="13" t="s">
        <v>378</v>
      </c>
      <c r="E117" s="6" t="str">
        <f t="shared" si="30"/>
        <v>Je doporučeno jít letos na OP k prodloužení OZ</v>
      </c>
      <c r="F117" s="14">
        <v>41720</v>
      </c>
      <c r="G117" s="24">
        <v>42077</v>
      </c>
      <c r="H117" s="24">
        <v>42441</v>
      </c>
      <c r="I117" s="14"/>
      <c r="J117" s="14"/>
      <c r="T117" s="12">
        <f>YEAR(nemazat!$A$2)-YEAR(F117)</f>
        <v>3</v>
      </c>
      <c r="U117" s="11">
        <f t="shared" si="31"/>
        <v>1</v>
      </c>
      <c r="V117" s="11">
        <f t="shared" si="32"/>
        <v>1</v>
      </c>
      <c r="W117" s="11">
        <f t="shared" si="33"/>
        <v>0</v>
      </c>
      <c r="X117" s="11">
        <f t="shared" si="34"/>
        <v>0</v>
      </c>
      <c r="Y117" s="12">
        <f t="shared" si="38"/>
        <v>2</v>
      </c>
      <c r="Z117" s="12">
        <f t="shared" si="35"/>
        <v>2019</v>
      </c>
      <c r="AA117" s="11">
        <f t="shared" si="29"/>
        <v>4</v>
      </c>
      <c r="AB117" s="11">
        <f ca="1" t="shared" si="36"/>
        <v>1</v>
      </c>
      <c r="AC117" s="11">
        <f t="shared" si="37"/>
        <v>1</v>
      </c>
    </row>
    <row r="118" spans="1:29" ht="15" customHeight="1">
      <c r="A118" s="13">
        <v>611108</v>
      </c>
      <c r="B118" s="13" t="s">
        <v>23</v>
      </c>
      <c r="C118" s="13" t="s">
        <v>526</v>
      </c>
      <c r="D118" s="13" t="s">
        <v>605</v>
      </c>
      <c r="E118" s="6" t="str">
        <f t="shared" si="30"/>
        <v>Je doporučeno jít letos na OP k prodloužení OZ</v>
      </c>
      <c r="F118" s="14">
        <v>41740</v>
      </c>
      <c r="G118" s="14">
        <v>42077</v>
      </c>
      <c r="H118" s="14">
        <v>42441</v>
      </c>
      <c r="I118" s="14"/>
      <c r="J118" s="14"/>
      <c r="T118" s="12">
        <f>YEAR(nemazat!$A$2)-YEAR(F118)</f>
        <v>3</v>
      </c>
      <c r="U118" s="11">
        <f t="shared" si="31"/>
        <v>1</v>
      </c>
      <c r="V118" s="11">
        <f t="shared" si="32"/>
        <v>1</v>
      </c>
      <c r="W118" s="11">
        <f t="shared" si="33"/>
        <v>0</v>
      </c>
      <c r="X118" s="11">
        <f t="shared" si="34"/>
        <v>0</v>
      </c>
      <c r="Y118" s="12">
        <f t="shared" si="38"/>
        <v>2</v>
      </c>
      <c r="Z118" s="12">
        <f t="shared" si="35"/>
        <v>2019</v>
      </c>
      <c r="AA118" s="11">
        <f t="shared" si="29"/>
        <v>4</v>
      </c>
      <c r="AB118" s="11">
        <f ca="1" t="shared" si="36"/>
        <v>1</v>
      </c>
      <c r="AC118" s="11">
        <f t="shared" si="37"/>
        <v>1</v>
      </c>
    </row>
    <row r="119" spans="1:29" ht="15" customHeight="1">
      <c r="A119" s="13">
        <v>611108</v>
      </c>
      <c r="B119" s="13" t="s">
        <v>23</v>
      </c>
      <c r="C119" s="13" t="s">
        <v>526</v>
      </c>
      <c r="D119" s="13" t="s">
        <v>214</v>
      </c>
      <c r="E119" s="6" t="str">
        <f t="shared" si="30"/>
        <v>Je doporučeno jít letos na OP k prodloužení OZ</v>
      </c>
      <c r="F119" s="14">
        <v>41384</v>
      </c>
      <c r="G119" s="14"/>
      <c r="H119" s="14">
        <v>42077</v>
      </c>
      <c r="I119" s="14">
        <v>42441</v>
      </c>
      <c r="J119" s="14"/>
      <c r="T119" s="12">
        <f>YEAR(nemazat!$A$2)-YEAR(F119)</f>
        <v>4</v>
      </c>
      <c r="U119" s="11">
        <f t="shared" si="31"/>
        <v>0</v>
      </c>
      <c r="V119" s="11">
        <f t="shared" si="32"/>
        <v>1</v>
      </c>
      <c r="W119" s="11">
        <f t="shared" si="33"/>
        <v>1</v>
      </c>
      <c r="X119" s="11">
        <f t="shared" si="34"/>
        <v>0</v>
      </c>
      <c r="Y119" s="12">
        <f t="shared" si="38"/>
        <v>2</v>
      </c>
      <c r="Z119" s="12">
        <f t="shared" si="35"/>
        <v>2018</v>
      </c>
      <c r="AA119" s="11">
        <f t="shared" si="29"/>
        <v>4</v>
      </c>
      <c r="AB119" s="11">
        <f ca="1" t="shared" si="36"/>
        <v>1</v>
      </c>
      <c r="AC119" s="11">
        <f t="shared" si="37"/>
        <v>1</v>
      </c>
    </row>
    <row r="120" spans="1:29" ht="15" customHeight="1">
      <c r="A120" s="13">
        <v>611108</v>
      </c>
      <c r="B120" s="13" t="s">
        <v>23</v>
      </c>
      <c r="C120" s="13" t="s">
        <v>527</v>
      </c>
      <c r="D120" s="13" t="s">
        <v>632</v>
      </c>
      <c r="E120" s="6" t="str">
        <f t="shared" si="30"/>
        <v>Odborná způsobilost platná do roku 2020</v>
      </c>
      <c r="F120" s="14">
        <v>42097</v>
      </c>
      <c r="G120" s="24"/>
      <c r="H120" s="24"/>
      <c r="I120" s="24"/>
      <c r="J120" s="24"/>
      <c r="T120" s="12">
        <f>YEAR(nemazat!$A$2)-YEAR(F120)</f>
        <v>2</v>
      </c>
      <c r="U120" s="11">
        <f t="shared" si="31"/>
        <v>0</v>
      </c>
      <c r="V120" s="11">
        <f t="shared" si="32"/>
        <v>0</v>
      </c>
      <c r="W120" s="11">
        <f t="shared" si="33"/>
        <v>0</v>
      </c>
      <c r="X120" s="11">
        <f t="shared" si="34"/>
        <v>0</v>
      </c>
      <c r="Y120" s="12">
        <f t="shared" si="38"/>
        <v>0</v>
      </c>
      <c r="Z120" s="12">
        <f t="shared" si="35"/>
        <v>2020</v>
      </c>
      <c r="AA120" s="11">
        <f t="shared" si="29"/>
        <v>5</v>
      </c>
      <c r="AB120" s="11">
        <f ca="1" t="shared" si="36"/>
        <v>0</v>
      </c>
      <c r="AC120" s="11">
        <f t="shared" si="37"/>
        <v>0</v>
      </c>
    </row>
    <row r="121" spans="1:29" ht="15" customHeight="1">
      <c r="A121" s="13">
        <v>611108</v>
      </c>
      <c r="B121" s="13" t="s">
        <v>23</v>
      </c>
      <c r="C121" s="13" t="s">
        <v>527</v>
      </c>
      <c r="D121" s="13" t="s">
        <v>379</v>
      </c>
      <c r="E121" s="6" t="str">
        <f t="shared" si="30"/>
        <v>Odborná způsobilost letos končí, nutno jít na OP k prodloužení</v>
      </c>
      <c r="F121" s="14">
        <v>40993</v>
      </c>
      <c r="G121" s="24"/>
      <c r="H121" s="24"/>
      <c r="I121" s="24"/>
      <c r="J121" s="24"/>
      <c r="T121" s="12">
        <f>YEAR(nemazat!$A$2)-YEAR(F121)</f>
        <v>5</v>
      </c>
      <c r="U121" s="11">
        <f t="shared" si="31"/>
        <v>0</v>
      </c>
      <c r="V121" s="11">
        <f t="shared" si="32"/>
        <v>0</v>
      </c>
      <c r="W121" s="11">
        <f t="shared" si="33"/>
        <v>0</v>
      </c>
      <c r="X121" s="11">
        <f t="shared" si="34"/>
        <v>0</v>
      </c>
      <c r="Y121" s="12">
        <f t="shared" si="38"/>
        <v>0</v>
      </c>
      <c r="Z121" s="12">
        <f t="shared" si="35"/>
        <v>2017</v>
      </c>
      <c r="AA121" s="11">
        <f t="shared" si="29"/>
        <v>2</v>
      </c>
      <c r="AB121" s="11">
        <f ca="1" t="shared" si="36"/>
        <v>0</v>
      </c>
      <c r="AC121" s="11">
        <f t="shared" si="37"/>
        <v>0</v>
      </c>
    </row>
    <row r="122" spans="1:29" ht="15" customHeight="1">
      <c r="A122" s="13">
        <v>611108</v>
      </c>
      <c r="B122" s="13" t="s">
        <v>23</v>
      </c>
      <c r="C122" s="13" t="s">
        <v>527</v>
      </c>
      <c r="D122" s="13" t="s">
        <v>668</v>
      </c>
      <c r="E122" s="6" t="str">
        <f t="shared" si="30"/>
        <v>Odborná způsobilost platná do roku 2020</v>
      </c>
      <c r="F122" s="14">
        <v>42097</v>
      </c>
      <c r="G122" s="24"/>
      <c r="H122" s="24"/>
      <c r="I122" s="24"/>
      <c r="J122" s="24"/>
      <c r="T122" s="12">
        <f>YEAR(nemazat!$A$2)-YEAR(F122)</f>
        <v>2</v>
      </c>
      <c r="U122" s="11">
        <f t="shared" si="31"/>
        <v>0</v>
      </c>
      <c r="V122" s="11">
        <f t="shared" si="32"/>
        <v>0</v>
      </c>
      <c r="W122" s="11">
        <f t="shared" si="33"/>
        <v>0</v>
      </c>
      <c r="X122" s="11">
        <f t="shared" si="34"/>
        <v>0</v>
      </c>
      <c r="Y122" s="12">
        <f t="shared" si="38"/>
        <v>0</v>
      </c>
      <c r="Z122" s="12">
        <f t="shared" si="35"/>
        <v>2020</v>
      </c>
      <c r="AA122" s="11">
        <f aca="true" t="shared" si="39" ref="AA122:AA153">IF(AC122=1,IF(F122,IF(T122&gt;5,0,IF(T122=0,5,IF(T122=5,IF(Y122&lt;(T122-3),1,2),IF(Y122&lt;(T122-3),1,IF(Y122=(T122-3),3,4))))),-1),IF(F122,IF(T122&gt;5,0,IF(T122=5,2,5)),-1))</f>
        <v>5</v>
      </c>
      <c r="AB122" s="11">
        <f ca="1" t="shared" si="36"/>
        <v>0</v>
      </c>
      <c r="AC122" s="11">
        <f t="shared" si="37"/>
        <v>0</v>
      </c>
    </row>
    <row r="123" spans="1:29" ht="15" customHeight="1">
      <c r="A123" s="13">
        <v>611108</v>
      </c>
      <c r="B123" s="13" t="s">
        <v>23</v>
      </c>
      <c r="C123" s="13" t="s">
        <v>527</v>
      </c>
      <c r="D123" s="13" t="s">
        <v>197</v>
      </c>
      <c r="E123" s="6" t="str">
        <f t="shared" si="30"/>
        <v>Odborná způsobilost platná do roku 2018</v>
      </c>
      <c r="F123" s="14">
        <v>41384</v>
      </c>
      <c r="G123" s="24"/>
      <c r="H123" s="24"/>
      <c r="I123" s="24"/>
      <c r="J123" s="24"/>
      <c r="T123" s="12">
        <f>YEAR(nemazat!$A$2)-YEAR(F123)</f>
        <v>4</v>
      </c>
      <c r="U123" s="11">
        <f t="shared" si="31"/>
        <v>0</v>
      </c>
      <c r="V123" s="11">
        <f t="shared" si="32"/>
        <v>0</v>
      </c>
      <c r="W123" s="11">
        <f t="shared" si="33"/>
        <v>0</v>
      </c>
      <c r="X123" s="11">
        <f t="shared" si="34"/>
        <v>0</v>
      </c>
      <c r="Y123" s="12">
        <f>SUM(U123:X123)</f>
        <v>0</v>
      </c>
      <c r="Z123" s="12">
        <f t="shared" si="35"/>
        <v>2018</v>
      </c>
      <c r="AA123" s="11">
        <f t="shared" si="39"/>
        <v>5</v>
      </c>
      <c r="AB123" s="11">
        <f ca="1" t="shared" si="36"/>
        <v>0</v>
      </c>
      <c r="AC123" s="11">
        <f t="shared" si="37"/>
        <v>0</v>
      </c>
    </row>
    <row r="124" spans="1:29" ht="15" customHeight="1">
      <c r="A124" s="13">
        <v>611215</v>
      </c>
      <c r="B124" s="13" t="s">
        <v>24</v>
      </c>
      <c r="C124" s="13" t="s">
        <v>526</v>
      </c>
      <c r="D124" s="22" t="s">
        <v>334</v>
      </c>
      <c r="E124" s="6" t="str">
        <f t="shared" si="30"/>
        <v>Málo OP, musí až na OP k získání OZ (40 hodin) v roce 2018</v>
      </c>
      <c r="F124" s="24">
        <v>41384</v>
      </c>
      <c r="G124" s="14"/>
      <c r="H124" s="14"/>
      <c r="I124" s="14"/>
      <c r="J124" s="14"/>
      <c r="T124" s="12">
        <f>YEAR(nemazat!$A$2)-YEAR(F124)</f>
        <v>4</v>
      </c>
      <c r="U124" s="11">
        <f t="shared" si="31"/>
        <v>0</v>
      </c>
      <c r="V124" s="11">
        <f t="shared" si="32"/>
        <v>0</v>
      </c>
      <c r="W124" s="11">
        <f t="shared" si="33"/>
        <v>0</v>
      </c>
      <c r="X124" s="11">
        <f t="shared" si="34"/>
        <v>0</v>
      </c>
      <c r="Y124" s="12">
        <f t="shared" si="38"/>
        <v>0</v>
      </c>
      <c r="Z124" s="12">
        <f t="shared" si="35"/>
        <v>2018</v>
      </c>
      <c r="AA124" s="11">
        <f t="shared" si="39"/>
        <v>1</v>
      </c>
      <c r="AB124" s="11">
        <f ca="1" t="shared" si="36"/>
        <v>0</v>
      </c>
      <c r="AC124" s="11">
        <f t="shared" si="37"/>
        <v>1</v>
      </c>
    </row>
    <row r="125" spans="1:29" ht="15" customHeight="1">
      <c r="A125" s="13">
        <v>611215</v>
      </c>
      <c r="B125" s="13" t="s">
        <v>24</v>
      </c>
      <c r="C125" s="13" t="s">
        <v>526</v>
      </c>
      <c r="D125" s="13" t="s">
        <v>272</v>
      </c>
      <c r="E125" s="6" t="str">
        <f t="shared" si="30"/>
        <v>Je doporučeno jít letos na OP k prodloužení OZ</v>
      </c>
      <c r="F125" s="14">
        <v>42441</v>
      </c>
      <c r="G125" s="14"/>
      <c r="H125" s="14"/>
      <c r="I125" s="14"/>
      <c r="J125" s="14"/>
      <c r="T125" s="12">
        <f>YEAR(nemazat!$A$2)-YEAR(F125)</f>
        <v>1</v>
      </c>
      <c r="U125" s="11">
        <f t="shared" si="31"/>
        <v>0</v>
      </c>
      <c r="V125" s="11">
        <f t="shared" si="32"/>
        <v>0</v>
      </c>
      <c r="W125" s="11">
        <f t="shared" si="33"/>
        <v>0</v>
      </c>
      <c r="X125" s="11">
        <f t="shared" si="34"/>
        <v>0</v>
      </c>
      <c r="Y125" s="12">
        <f t="shared" si="38"/>
        <v>0</v>
      </c>
      <c r="Z125" s="12">
        <f t="shared" si="35"/>
        <v>2021</v>
      </c>
      <c r="AA125" s="11">
        <f t="shared" si="39"/>
        <v>4</v>
      </c>
      <c r="AB125" s="11">
        <f ca="1" t="shared" si="36"/>
        <v>0</v>
      </c>
      <c r="AC125" s="11">
        <f t="shared" si="37"/>
        <v>1</v>
      </c>
    </row>
    <row r="126" spans="1:29" ht="15" customHeight="1">
      <c r="A126" s="13">
        <v>611215</v>
      </c>
      <c r="B126" s="13" t="s">
        <v>24</v>
      </c>
      <c r="C126" s="13" t="s">
        <v>526</v>
      </c>
      <c r="D126" s="13" t="s">
        <v>38</v>
      </c>
      <c r="E126" s="6" t="str">
        <f t="shared" si="30"/>
        <v>Je doporučeno jít letos na OP k prodloužení OZ</v>
      </c>
      <c r="F126" s="14">
        <v>42077</v>
      </c>
      <c r="G126" s="14">
        <v>42441</v>
      </c>
      <c r="H126" s="14"/>
      <c r="I126" s="14"/>
      <c r="J126" s="14"/>
      <c r="T126" s="12">
        <f>YEAR(nemazat!$A$2)-YEAR(F126)</f>
        <v>2</v>
      </c>
      <c r="U126" s="11">
        <f t="shared" si="31"/>
        <v>1</v>
      </c>
      <c r="V126" s="11">
        <f t="shared" si="32"/>
        <v>0</v>
      </c>
      <c r="W126" s="11">
        <f t="shared" si="33"/>
        <v>0</v>
      </c>
      <c r="X126" s="11">
        <f t="shared" si="34"/>
        <v>0</v>
      </c>
      <c r="Y126" s="12">
        <f t="shared" si="38"/>
        <v>1</v>
      </c>
      <c r="Z126" s="12">
        <f t="shared" si="35"/>
        <v>2020</v>
      </c>
      <c r="AA126" s="11">
        <f t="shared" si="39"/>
        <v>4</v>
      </c>
      <c r="AB126" s="11">
        <f ca="1" t="shared" si="36"/>
        <v>1</v>
      </c>
      <c r="AC126" s="11">
        <f t="shared" si="37"/>
        <v>1</v>
      </c>
    </row>
    <row r="127" spans="1:29" ht="15" customHeight="1">
      <c r="A127" s="13">
        <v>611215</v>
      </c>
      <c r="B127" s="13" t="s">
        <v>24</v>
      </c>
      <c r="C127" s="13" t="s">
        <v>527</v>
      </c>
      <c r="D127" s="22" t="s">
        <v>268</v>
      </c>
      <c r="E127" s="6" t="str">
        <f t="shared" si="30"/>
        <v>Odborná způsobilost platná do roku 2021</v>
      </c>
      <c r="F127" s="14">
        <v>42448</v>
      </c>
      <c r="G127" s="24"/>
      <c r="H127" s="24"/>
      <c r="I127" s="24"/>
      <c r="J127" s="24"/>
      <c r="T127" s="12">
        <f>YEAR(nemazat!$A$2)-YEAR(F127)</f>
        <v>1</v>
      </c>
      <c r="U127" s="11">
        <f t="shared" si="31"/>
        <v>0</v>
      </c>
      <c r="V127" s="11">
        <f t="shared" si="32"/>
        <v>0</v>
      </c>
      <c r="W127" s="11">
        <f t="shared" si="33"/>
        <v>0</v>
      </c>
      <c r="X127" s="11">
        <f t="shared" si="34"/>
        <v>0</v>
      </c>
      <c r="Y127" s="12">
        <f t="shared" si="38"/>
        <v>0</v>
      </c>
      <c r="Z127" s="12">
        <f t="shared" si="35"/>
        <v>2021</v>
      </c>
      <c r="AA127" s="11">
        <f t="shared" si="39"/>
        <v>5</v>
      </c>
      <c r="AB127" s="11">
        <f ca="1" t="shared" si="36"/>
        <v>0</v>
      </c>
      <c r="AC127" s="11">
        <f t="shared" si="37"/>
        <v>0</v>
      </c>
    </row>
    <row r="128" spans="1:29" ht="15" customHeight="1">
      <c r="A128" s="13">
        <v>611215</v>
      </c>
      <c r="B128" s="13" t="s">
        <v>24</v>
      </c>
      <c r="C128" s="13" t="s">
        <v>527</v>
      </c>
      <c r="D128" s="13" t="s">
        <v>269</v>
      </c>
      <c r="E128" s="6" t="str">
        <f t="shared" si="30"/>
        <v>Odborná způsobilost platná do roku 2021</v>
      </c>
      <c r="F128" s="14">
        <v>42448</v>
      </c>
      <c r="G128" s="24"/>
      <c r="H128" s="24"/>
      <c r="I128" s="24"/>
      <c r="J128" s="24"/>
      <c r="T128" s="12">
        <f>YEAR(nemazat!$A$2)-YEAR(F128)</f>
        <v>1</v>
      </c>
      <c r="U128" s="11">
        <f t="shared" si="31"/>
        <v>0</v>
      </c>
      <c r="V128" s="11">
        <f t="shared" si="32"/>
        <v>0</v>
      </c>
      <c r="W128" s="11">
        <f t="shared" si="33"/>
        <v>0</v>
      </c>
      <c r="X128" s="11">
        <f t="shared" si="34"/>
        <v>0</v>
      </c>
      <c r="Y128" s="12">
        <f t="shared" si="38"/>
        <v>0</v>
      </c>
      <c r="Z128" s="12">
        <f t="shared" si="35"/>
        <v>2021</v>
      </c>
      <c r="AA128" s="11">
        <f t="shared" si="39"/>
        <v>5</v>
      </c>
      <c r="AB128" s="11">
        <f ca="1" t="shared" si="36"/>
        <v>0</v>
      </c>
      <c r="AC128" s="11">
        <f t="shared" si="37"/>
        <v>0</v>
      </c>
    </row>
    <row r="129" spans="1:29" ht="15" customHeight="1">
      <c r="A129" s="13">
        <v>611215</v>
      </c>
      <c r="B129" s="13" t="s">
        <v>24</v>
      </c>
      <c r="C129" s="13" t="s">
        <v>527</v>
      </c>
      <c r="D129" s="13" t="s">
        <v>122</v>
      </c>
      <c r="E129" s="6" t="str">
        <f t="shared" si="30"/>
        <v>Odborná způsobilost platná do roku 2021</v>
      </c>
      <c r="F129" s="14">
        <v>42448</v>
      </c>
      <c r="G129" s="24"/>
      <c r="H129" s="24"/>
      <c r="I129" s="24"/>
      <c r="J129" s="24"/>
      <c r="T129" s="12">
        <f>YEAR(nemazat!$A$2)-YEAR(F129)</f>
        <v>1</v>
      </c>
      <c r="U129" s="11">
        <f t="shared" si="31"/>
        <v>0</v>
      </c>
      <c r="V129" s="11">
        <f t="shared" si="32"/>
        <v>0</v>
      </c>
      <c r="W129" s="11">
        <f t="shared" si="33"/>
        <v>0</v>
      </c>
      <c r="X129" s="11">
        <f t="shared" si="34"/>
        <v>0</v>
      </c>
      <c r="Y129" s="12">
        <f t="shared" si="38"/>
        <v>0</v>
      </c>
      <c r="Z129" s="12">
        <f t="shared" si="35"/>
        <v>2021</v>
      </c>
      <c r="AA129" s="11">
        <f t="shared" si="39"/>
        <v>5</v>
      </c>
      <c r="AB129" s="11">
        <f ca="1" t="shared" si="36"/>
        <v>0</v>
      </c>
      <c r="AC129" s="11">
        <f t="shared" si="37"/>
        <v>0</v>
      </c>
    </row>
    <row r="130" spans="1:29" ht="15" customHeight="1">
      <c r="A130" s="13">
        <v>611215</v>
      </c>
      <c r="B130" s="13" t="s">
        <v>24</v>
      </c>
      <c r="C130" s="13" t="s">
        <v>527</v>
      </c>
      <c r="D130" s="13" t="s">
        <v>273</v>
      </c>
      <c r="E130" s="6" t="str">
        <f t="shared" si="30"/>
        <v>Odborná způsobilost platná do roku 2021</v>
      </c>
      <c r="F130" s="14">
        <v>42448</v>
      </c>
      <c r="G130" s="24"/>
      <c r="H130" s="24"/>
      <c r="I130" s="24"/>
      <c r="J130" s="24"/>
      <c r="T130" s="12">
        <f>YEAR(nemazat!$A$2)-YEAR(F130)</f>
        <v>1</v>
      </c>
      <c r="U130" s="11">
        <f t="shared" si="31"/>
        <v>0</v>
      </c>
      <c r="V130" s="11">
        <f t="shared" si="32"/>
        <v>0</v>
      </c>
      <c r="W130" s="11">
        <f t="shared" si="33"/>
        <v>0</v>
      </c>
      <c r="X130" s="11">
        <f t="shared" si="34"/>
        <v>0</v>
      </c>
      <c r="Y130" s="12">
        <f t="shared" si="38"/>
        <v>0</v>
      </c>
      <c r="Z130" s="12">
        <f t="shared" si="35"/>
        <v>2021</v>
      </c>
      <c r="AA130" s="11">
        <f t="shared" si="39"/>
        <v>5</v>
      </c>
      <c r="AB130" s="11">
        <f ca="1" t="shared" si="36"/>
        <v>0</v>
      </c>
      <c r="AC130" s="11">
        <f t="shared" si="37"/>
        <v>0</v>
      </c>
    </row>
    <row r="131" spans="1:29" ht="15" customHeight="1">
      <c r="A131" s="13">
        <v>611215</v>
      </c>
      <c r="B131" s="13" t="s">
        <v>24</v>
      </c>
      <c r="C131" s="22" t="s">
        <v>527</v>
      </c>
      <c r="D131" s="13" t="s">
        <v>38</v>
      </c>
      <c r="E131" s="6" t="str">
        <f aca="true" t="shared" si="40" ref="E131:E162">IF(AA131=0,CONCATENATE("Odborná způsobilost propadla v roce ",Z131),IF(AA131=1,CONCATENATE("Málo OP, musí až na OP k získání OZ (40 hodin) v roce ",Z131),IF(AA131=2,"Odborná způsobilost letos končí, nutno jít na OP k prodloužení",IF(AA131=3,CONCATENATE("Musí letos na OP k prodloužení, jinak znovu na získání OZ (40 hodin) v roce ",Z131),IF(AA131=4,CONCATENATE("Je doporučeno jít letos na OP k prodloužení OZ"),IF(AA131=5,CONCATENATE("Odborná způsobilost platná do roku ",Z131),"Není odborná způsobilost"))))))</f>
        <v>Odborná způsobilost platná do roku 2021</v>
      </c>
      <c r="F131" s="14">
        <v>42448</v>
      </c>
      <c r="G131" s="24"/>
      <c r="H131" s="24"/>
      <c r="I131" s="24"/>
      <c r="J131" s="24"/>
      <c r="T131" s="12">
        <f>YEAR(nemazat!$A$2)-YEAR(F131)</f>
        <v>1</v>
      </c>
      <c r="U131" s="11">
        <f aca="true" t="shared" si="41" ref="U131:U162">IF(G131,1,0)</f>
        <v>0</v>
      </c>
      <c r="V131" s="11">
        <f aca="true" t="shared" si="42" ref="V131:V162">IF(H131,1,0)</f>
        <v>0</v>
      </c>
      <c r="W131" s="11">
        <f aca="true" t="shared" si="43" ref="W131:W162">IF(I131,1,0)</f>
        <v>0</v>
      </c>
      <c r="X131" s="11">
        <f aca="true" t="shared" si="44" ref="X131:X162">IF(J131,1,0)</f>
        <v>0</v>
      </c>
      <c r="Y131" s="12">
        <f t="shared" si="38"/>
        <v>0</v>
      </c>
      <c r="Z131" s="12">
        <f aca="true" t="shared" si="45" ref="Z131:Z162">YEAR(F131)+5</f>
        <v>2021</v>
      </c>
      <c r="AA131" s="11">
        <f t="shared" si="39"/>
        <v>5</v>
      </c>
      <c r="AB131" s="11">
        <f aca="true" ca="1" t="shared" si="46" ref="AB131:AB162">IF(OR(YEAR(G131)=YEAR(TODAY()),YEAR(H131)=YEAR(TODAY()),YEAR(I131)=YEAR(TODAY()),YEAR(J131)=YEAR(TODAY())),1,0)</f>
        <v>0</v>
      </c>
      <c r="AC131" s="11">
        <f aca="true" t="shared" si="47" ref="AC131:AC162">IF(MID(C131,1,3)="vel",1,0)</f>
        <v>0</v>
      </c>
    </row>
    <row r="132" spans="1:29" ht="15" customHeight="1">
      <c r="A132" s="13">
        <v>611215</v>
      </c>
      <c r="B132" s="13" t="s">
        <v>24</v>
      </c>
      <c r="C132" s="13" t="s">
        <v>527</v>
      </c>
      <c r="D132" s="13" t="s">
        <v>270</v>
      </c>
      <c r="E132" s="6" t="str">
        <f t="shared" si="40"/>
        <v>Odborná způsobilost platná do roku 2021</v>
      </c>
      <c r="F132" s="14">
        <v>42448</v>
      </c>
      <c r="G132" s="24"/>
      <c r="H132" s="24"/>
      <c r="I132" s="24"/>
      <c r="J132" s="24"/>
      <c r="T132" s="12">
        <f>YEAR(nemazat!$A$2)-YEAR(F132)</f>
        <v>1</v>
      </c>
      <c r="U132" s="11">
        <f t="shared" si="41"/>
        <v>0</v>
      </c>
      <c r="V132" s="11">
        <f t="shared" si="42"/>
        <v>0</v>
      </c>
      <c r="W132" s="11">
        <f t="shared" si="43"/>
        <v>0</v>
      </c>
      <c r="X132" s="11">
        <f t="shared" si="44"/>
        <v>0</v>
      </c>
      <c r="Y132" s="12">
        <f t="shared" si="38"/>
        <v>0</v>
      </c>
      <c r="Z132" s="12">
        <f t="shared" si="45"/>
        <v>2021</v>
      </c>
      <c r="AA132" s="11">
        <f t="shared" si="39"/>
        <v>5</v>
      </c>
      <c r="AB132" s="11">
        <f ca="1" t="shared" si="46"/>
        <v>0</v>
      </c>
      <c r="AC132" s="11">
        <f t="shared" si="47"/>
        <v>0</v>
      </c>
    </row>
    <row r="133" spans="1:29" ht="15" customHeight="1">
      <c r="A133" s="13">
        <v>611215</v>
      </c>
      <c r="B133" s="13" t="s">
        <v>24</v>
      </c>
      <c r="C133" s="13" t="s">
        <v>527</v>
      </c>
      <c r="D133" s="13" t="s">
        <v>271</v>
      </c>
      <c r="E133" s="6" t="str">
        <f t="shared" si="40"/>
        <v>Odborná způsobilost platná do roku 2021</v>
      </c>
      <c r="F133" s="14">
        <v>42448</v>
      </c>
      <c r="G133" s="24"/>
      <c r="H133" s="24"/>
      <c r="I133" s="24"/>
      <c r="J133" s="24"/>
      <c r="T133" s="12">
        <f>YEAR(nemazat!$A$2)-YEAR(F133)</f>
        <v>1</v>
      </c>
      <c r="U133" s="11">
        <f t="shared" si="41"/>
        <v>0</v>
      </c>
      <c r="V133" s="11">
        <f t="shared" si="42"/>
        <v>0</v>
      </c>
      <c r="W133" s="11">
        <f t="shared" si="43"/>
        <v>0</v>
      </c>
      <c r="X133" s="11">
        <f t="shared" si="44"/>
        <v>0</v>
      </c>
      <c r="Y133" s="12">
        <f t="shared" si="38"/>
        <v>0</v>
      </c>
      <c r="Z133" s="12">
        <f t="shared" si="45"/>
        <v>2021</v>
      </c>
      <c r="AA133" s="11">
        <f t="shared" si="39"/>
        <v>5</v>
      </c>
      <c r="AB133" s="11">
        <f ca="1" t="shared" si="46"/>
        <v>0</v>
      </c>
      <c r="AC133" s="11">
        <f t="shared" si="47"/>
        <v>0</v>
      </c>
    </row>
    <row r="134" spans="1:29" ht="15" customHeight="1">
      <c r="A134" s="13">
        <v>611368</v>
      </c>
      <c r="B134" s="13" t="s">
        <v>25</v>
      </c>
      <c r="C134" s="13" t="s">
        <v>526</v>
      </c>
      <c r="D134" s="13" t="s">
        <v>737</v>
      </c>
      <c r="E134" s="6" t="str">
        <f t="shared" si="40"/>
        <v>Je doporučeno jít letos na OP k prodloužení OZ</v>
      </c>
      <c r="F134" s="39">
        <v>42468</v>
      </c>
      <c r="G134" s="14"/>
      <c r="H134" s="14"/>
      <c r="I134" s="14"/>
      <c r="J134" s="14"/>
      <c r="T134" s="12">
        <f>YEAR(nemazat!$A$2)-YEAR(F134)</f>
        <v>1</v>
      </c>
      <c r="U134" s="11">
        <f t="shared" si="41"/>
        <v>0</v>
      </c>
      <c r="V134" s="11">
        <f t="shared" si="42"/>
        <v>0</v>
      </c>
      <c r="W134" s="11">
        <f t="shared" si="43"/>
        <v>0</v>
      </c>
      <c r="X134" s="11">
        <f t="shared" si="44"/>
        <v>0</v>
      </c>
      <c r="Y134" s="12">
        <f>SUM(U134:X134)</f>
        <v>0</v>
      </c>
      <c r="Z134" s="12">
        <f t="shared" si="45"/>
        <v>2021</v>
      </c>
      <c r="AA134" s="11">
        <f t="shared" si="39"/>
        <v>4</v>
      </c>
      <c r="AB134" s="11">
        <f ca="1" t="shared" si="46"/>
        <v>0</v>
      </c>
      <c r="AC134" s="11">
        <f t="shared" si="47"/>
        <v>1</v>
      </c>
    </row>
    <row r="135" spans="1:29" ht="15" customHeight="1">
      <c r="A135" s="13">
        <v>611368</v>
      </c>
      <c r="B135" s="13" t="s">
        <v>25</v>
      </c>
      <c r="C135" s="13" t="s">
        <v>526</v>
      </c>
      <c r="D135" s="13" t="s">
        <v>439</v>
      </c>
      <c r="E135" s="6" t="str">
        <f t="shared" si="40"/>
        <v>Málo OP, musí až na OP k získání OZ (40 hodin) v roce 2017</v>
      </c>
      <c r="F135" s="39">
        <v>40993</v>
      </c>
      <c r="G135" s="14"/>
      <c r="H135" s="14">
        <v>41720</v>
      </c>
      <c r="I135" s="14"/>
      <c r="J135" s="14"/>
      <c r="T135" s="12">
        <f>YEAR(nemazat!$A$2)-YEAR(F135)</f>
        <v>5</v>
      </c>
      <c r="U135" s="11">
        <f t="shared" si="41"/>
        <v>0</v>
      </c>
      <c r="V135" s="11">
        <f t="shared" si="42"/>
        <v>1</v>
      </c>
      <c r="W135" s="11">
        <f t="shared" si="43"/>
        <v>0</v>
      </c>
      <c r="X135" s="11">
        <f t="shared" si="44"/>
        <v>0</v>
      </c>
      <c r="Y135" s="12">
        <f t="shared" si="38"/>
        <v>1</v>
      </c>
      <c r="Z135" s="12">
        <f t="shared" si="45"/>
        <v>2017</v>
      </c>
      <c r="AA135" s="11">
        <f t="shared" si="39"/>
        <v>1</v>
      </c>
      <c r="AB135" s="11">
        <f ca="1" t="shared" si="46"/>
        <v>0</v>
      </c>
      <c r="AC135" s="11">
        <f t="shared" si="47"/>
        <v>1</v>
      </c>
    </row>
    <row r="136" spans="1:29" ht="15" customHeight="1">
      <c r="A136" s="13">
        <v>611368</v>
      </c>
      <c r="B136" s="13" t="s">
        <v>25</v>
      </c>
      <c r="C136" s="13" t="s">
        <v>526</v>
      </c>
      <c r="D136" s="13" t="s">
        <v>46</v>
      </c>
      <c r="E136" s="6" t="str">
        <f t="shared" si="40"/>
        <v>Je doporučeno jít letos na OP k prodloužení OZ</v>
      </c>
      <c r="F136" s="14">
        <v>42097</v>
      </c>
      <c r="G136" s="14">
        <v>42441</v>
      </c>
      <c r="H136" s="14"/>
      <c r="I136" s="14"/>
      <c r="J136" s="14"/>
      <c r="T136" s="12">
        <f>YEAR(nemazat!$A$2)-YEAR(F136)</f>
        <v>2</v>
      </c>
      <c r="U136" s="11">
        <f t="shared" si="41"/>
        <v>1</v>
      </c>
      <c r="V136" s="11">
        <f t="shared" si="42"/>
        <v>0</v>
      </c>
      <c r="W136" s="11">
        <f t="shared" si="43"/>
        <v>0</v>
      </c>
      <c r="X136" s="11">
        <f t="shared" si="44"/>
        <v>0</v>
      </c>
      <c r="Y136" s="12">
        <f t="shared" si="38"/>
        <v>1</v>
      </c>
      <c r="Z136" s="12">
        <f t="shared" si="45"/>
        <v>2020</v>
      </c>
      <c r="AA136" s="11">
        <f t="shared" si="39"/>
        <v>4</v>
      </c>
      <c r="AB136" s="11">
        <f ca="1" t="shared" si="46"/>
        <v>1</v>
      </c>
      <c r="AC136" s="11">
        <f t="shared" si="47"/>
        <v>1</v>
      </c>
    </row>
    <row r="137" spans="1:29" ht="15" customHeight="1">
      <c r="A137" s="13">
        <v>611368</v>
      </c>
      <c r="B137" s="13" t="s">
        <v>25</v>
      </c>
      <c r="C137" s="13" t="s">
        <v>526</v>
      </c>
      <c r="D137" s="13" t="s">
        <v>336</v>
      </c>
      <c r="E137" s="6" t="str">
        <f t="shared" si="40"/>
        <v>Odborná způsobilost letos končí, nutno jít na OP k prodloužení</v>
      </c>
      <c r="F137" s="19">
        <v>40993</v>
      </c>
      <c r="G137" s="14"/>
      <c r="H137" s="14">
        <v>41720</v>
      </c>
      <c r="I137" s="14">
        <v>42077</v>
      </c>
      <c r="J137" s="14">
        <v>42441</v>
      </c>
      <c r="T137" s="12">
        <f>YEAR(nemazat!$A$2)-YEAR(F137)</f>
        <v>5</v>
      </c>
      <c r="U137" s="11">
        <f t="shared" si="41"/>
        <v>0</v>
      </c>
      <c r="V137" s="11">
        <f t="shared" si="42"/>
        <v>1</v>
      </c>
      <c r="W137" s="11">
        <f t="shared" si="43"/>
        <v>1</v>
      </c>
      <c r="X137" s="11">
        <f t="shared" si="44"/>
        <v>1</v>
      </c>
      <c r="Y137" s="12">
        <f t="shared" si="38"/>
        <v>3</v>
      </c>
      <c r="Z137" s="12">
        <f t="shared" si="45"/>
        <v>2017</v>
      </c>
      <c r="AA137" s="11">
        <f t="shared" si="39"/>
        <v>2</v>
      </c>
      <c r="AB137" s="11">
        <f ca="1" t="shared" si="46"/>
        <v>1</v>
      </c>
      <c r="AC137" s="11">
        <f t="shared" si="47"/>
        <v>1</v>
      </c>
    </row>
    <row r="138" spans="1:29" ht="15" customHeight="1">
      <c r="A138" s="13">
        <v>611368</v>
      </c>
      <c r="B138" s="13" t="s">
        <v>25</v>
      </c>
      <c r="C138" s="13" t="s">
        <v>527</v>
      </c>
      <c r="D138" s="13" t="s">
        <v>726</v>
      </c>
      <c r="E138" s="6" t="str">
        <f t="shared" si="40"/>
        <v>Odborná způsobilost platná do roku 2021</v>
      </c>
      <c r="F138" s="14">
        <v>42468</v>
      </c>
      <c r="G138" s="24"/>
      <c r="H138" s="24"/>
      <c r="I138" s="24"/>
      <c r="J138" s="24"/>
      <c r="T138" s="12">
        <f>YEAR(nemazat!$A$2)-YEAR(F138)</f>
        <v>1</v>
      </c>
      <c r="U138" s="11">
        <f t="shared" si="41"/>
        <v>0</v>
      </c>
      <c r="V138" s="11">
        <f t="shared" si="42"/>
        <v>0</v>
      </c>
      <c r="W138" s="11">
        <f t="shared" si="43"/>
        <v>0</v>
      </c>
      <c r="X138" s="11">
        <f t="shared" si="44"/>
        <v>0</v>
      </c>
      <c r="Y138" s="12">
        <f t="shared" si="38"/>
        <v>0</v>
      </c>
      <c r="Z138" s="12">
        <f t="shared" si="45"/>
        <v>2021</v>
      </c>
      <c r="AA138" s="11">
        <f t="shared" si="39"/>
        <v>5</v>
      </c>
      <c r="AB138" s="11">
        <f ca="1" t="shared" si="46"/>
        <v>0</v>
      </c>
      <c r="AC138" s="11">
        <f t="shared" si="47"/>
        <v>0</v>
      </c>
    </row>
    <row r="139" spans="1:29" ht="15" customHeight="1">
      <c r="A139" s="13">
        <v>611368</v>
      </c>
      <c r="B139" s="13" t="s">
        <v>25</v>
      </c>
      <c r="C139" s="13" t="s">
        <v>527</v>
      </c>
      <c r="D139" s="13" t="s">
        <v>440</v>
      </c>
      <c r="E139" s="6" t="str">
        <f t="shared" si="40"/>
        <v>Odborná způsobilost letos končí, nutno jít na OP k prodloužení</v>
      </c>
      <c r="F139" s="14">
        <v>40993</v>
      </c>
      <c r="G139" s="24"/>
      <c r="H139" s="24"/>
      <c r="I139" s="24"/>
      <c r="J139" s="24"/>
      <c r="T139" s="12">
        <f>YEAR(nemazat!$A$2)-YEAR(F139)</f>
        <v>5</v>
      </c>
      <c r="U139" s="11">
        <f t="shared" si="41"/>
        <v>0</v>
      </c>
      <c r="V139" s="11">
        <f t="shared" si="42"/>
        <v>0</v>
      </c>
      <c r="W139" s="11">
        <f t="shared" si="43"/>
        <v>0</v>
      </c>
      <c r="X139" s="11">
        <f t="shared" si="44"/>
        <v>0</v>
      </c>
      <c r="Y139" s="12">
        <f t="shared" si="38"/>
        <v>0</v>
      </c>
      <c r="Z139" s="12">
        <f t="shared" si="45"/>
        <v>2017</v>
      </c>
      <c r="AA139" s="11">
        <f t="shared" si="39"/>
        <v>2</v>
      </c>
      <c r="AB139" s="11">
        <f ca="1" t="shared" si="46"/>
        <v>0</v>
      </c>
      <c r="AC139" s="11">
        <f t="shared" si="47"/>
        <v>0</v>
      </c>
    </row>
    <row r="140" spans="1:29" ht="15" customHeight="1">
      <c r="A140" s="13">
        <v>611368</v>
      </c>
      <c r="B140" s="13" t="s">
        <v>25</v>
      </c>
      <c r="C140" s="13" t="s">
        <v>527</v>
      </c>
      <c r="D140" s="13" t="s">
        <v>521</v>
      </c>
      <c r="E140" s="6" t="str">
        <f t="shared" si="40"/>
        <v>Odborná způsobilost platná do roku 2021</v>
      </c>
      <c r="F140" s="14">
        <v>42468</v>
      </c>
      <c r="G140" s="14"/>
      <c r="H140" s="14"/>
      <c r="I140" s="14"/>
      <c r="J140" s="14"/>
      <c r="T140" s="12">
        <f>YEAR(nemazat!$A$2)-YEAR(F140)</f>
        <v>1</v>
      </c>
      <c r="U140" s="11">
        <f t="shared" si="41"/>
        <v>0</v>
      </c>
      <c r="V140" s="11">
        <f t="shared" si="42"/>
        <v>0</v>
      </c>
      <c r="W140" s="11">
        <f t="shared" si="43"/>
        <v>0</v>
      </c>
      <c r="X140" s="11">
        <f t="shared" si="44"/>
        <v>0</v>
      </c>
      <c r="Y140" s="12">
        <f t="shared" si="38"/>
        <v>0</v>
      </c>
      <c r="Z140" s="12">
        <f t="shared" si="45"/>
        <v>2021</v>
      </c>
      <c r="AA140" s="11">
        <f t="shared" si="39"/>
        <v>5</v>
      </c>
      <c r="AB140" s="11">
        <f ca="1" t="shared" si="46"/>
        <v>0</v>
      </c>
      <c r="AC140" s="11">
        <f t="shared" si="47"/>
        <v>0</v>
      </c>
    </row>
    <row r="141" spans="1:29" ht="15" customHeight="1">
      <c r="A141" s="13">
        <v>611368</v>
      </c>
      <c r="B141" s="13" t="s">
        <v>25</v>
      </c>
      <c r="C141" s="13" t="s">
        <v>527</v>
      </c>
      <c r="D141" s="13" t="s">
        <v>335</v>
      </c>
      <c r="E141" s="6" t="str">
        <f t="shared" si="40"/>
        <v>Odborná způsobilost letos končí, nutno jít na OP k prodloužení</v>
      </c>
      <c r="F141" s="14">
        <v>40993</v>
      </c>
      <c r="G141" s="24"/>
      <c r="H141" s="24"/>
      <c r="I141" s="24"/>
      <c r="J141" s="24"/>
      <c r="T141" s="12">
        <f>YEAR(nemazat!$A$2)-YEAR(F141)</f>
        <v>5</v>
      </c>
      <c r="U141" s="11">
        <f t="shared" si="41"/>
        <v>0</v>
      </c>
      <c r="V141" s="11">
        <f t="shared" si="42"/>
        <v>0</v>
      </c>
      <c r="W141" s="11">
        <f t="shared" si="43"/>
        <v>0</v>
      </c>
      <c r="X141" s="11">
        <f t="shared" si="44"/>
        <v>0</v>
      </c>
      <c r="Y141" s="12">
        <f t="shared" si="38"/>
        <v>0</v>
      </c>
      <c r="Z141" s="12">
        <f t="shared" si="45"/>
        <v>2017</v>
      </c>
      <c r="AA141" s="11">
        <f t="shared" si="39"/>
        <v>2</v>
      </c>
      <c r="AB141" s="11">
        <f ca="1" t="shared" si="46"/>
        <v>0</v>
      </c>
      <c r="AC141" s="11">
        <f t="shared" si="47"/>
        <v>0</v>
      </c>
    </row>
    <row r="142" spans="1:29" ht="15" customHeight="1">
      <c r="A142" s="13">
        <v>611111</v>
      </c>
      <c r="B142" s="13" t="s">
        <v>26</v>
      </c>
      <c r="C142" s="13" t="s">
        <v>526</v>
      </c>
      <c r="D142" s="13" t="s">
        <v>339</v>
      </c>
      <c r="E142" s="6" t="str">
        <f t="shared" si="40"/>
        <v>Odborná způsobilost letos končí, nutno jít na OP k prodloužení</v>
      </c>
      <c r="F142" s="14">
        <v>40993</v>
      </c>
      <c r="G142" s="14">
        <v>41384</v>
      </c>
      <c r="H142" s="14">
        <v>41720</v>
      </c>
      <c r="I142" s="14">
        <v>42077</v>
      </c>
      <c r="J142" s="14">
        <v>42441</v>
      </c>
      <c r="T142" s="12">
        <f>YEAR(nemazat!$A$2)-YEAR(F142)</f>
        <v>5</v>
      </c>
      <c r="U142" s="11">
        <f t="shared" si="41"/>
        <v>1</v>
      </c>
      <c r="V142" s="11">
        <f t="shared" si="42"/>
        <v>1</v>
      </c>
      <c r="W142" s="11">
        <f t="shared" si="43"/>
        <v>1</v>
      </c>
      <c r="X142" s="11">
        <f t="shared" si="44"/>
        <v>1</v>
      </c>
      <c r="Y142" s="12">
        <f t="shared" si="38"/>
        <v>4</v>
      </c>
      <c r="Z142" s="12">
        <f t="shared" si="45"/>
        <v>2017</v>
      </c>
      <c r="AA142" s="11">
        <f t="shared" si="39"/>
        <v>2</v>
      </c>
      <c r="AB142" s="11">
        <f ca="1" t="shared" si="46"/>
        <v>1</v>
      </c>
      <c r="AC142" s="11">
        <f t="shared" si="47"/>
        <v>1</v>
      </c>
    </row>
    <row r="143" spans="1:29" ht="15" customHeight="1">
      <c r="A143" s="13">
        <v>611111</v>
      </c>
      <c r="B143" s="13" t="s">
        <v>26</v>
      </c>
      <c r="C143" s="13" t="s">
        <v>526</v>
      </c>
      <c r="D143" s="13" t="s">
        <v>340</v>
      </c>
      <c r="E143" s="6" t="str">
        <f t="shared" si="40"/>
        <v>Odborná způsobilost letos končí, nutno jít na OP k prodloužení</v>
      </c>
      <c r="F143" s="14">
        <v>40993</v>
      </c>
      <c r="G143" s="14">
        <v>41384</v>
      </c>
      <c r="H143" s="14">
        <v>41720</v>
      </c>
      <c r="I143" s="14">
        <v>42077</v>
      </c>
      <c r="J143" s="14">
        <v>42441</v>
      </c>
      <c r="T143" s="12">
        <f>YEAR(nemazat!$A$2)-YEAR(F143)</f>
        <v>5</v>
      </c>
      <c r="U143" s="11">
        <f t="shared" si="41"/>
        <v>1</v>
      </c>
      <c r="V143" s="11">
        <f t="shared" si="42"/>
        <v>1</v>
      </c>
      <c r="W143" s="11">
        <f t="shared" si="43"/>
        <v>1</v>
      </c>
      <c r="X143" s="11">
        <f t="shared" si="44"/>
        <v>1</v>
      </c>
      <c r="Y143" s="12">
        <f t="shared" si="38"/>
        <v>4</v>
      </c>
      <c r="Z143" s="12">
        <f t="shared" si="45"/>
        <v>2017</v>
      </c>
      <c r="AA143" s="11">
        <f t="shared" si="39"/>
        <v>2</v>
      </c>
      <c r="AB143" s="11">
        <f ca="1" t="shared" si="46"/>
        <v>1</v>
      </c>
      <c r="AC143" s="11">
        <f t="shared" si="47"/>
        <v>1</v>
      </c>
    </row>
    <row r="144" spans="1:29" ht="15" customHeight="1">
      <c r="A144" s="13">
        <v>611111</v>
      </c>
      <c r="B144" s="13" t="s">
        <v>26</v>
      </c>
      <c r="C144" s="13" t="s">
        <v>526</v>
      </c>
      <c r="D144" s="13" t="s">
        <v>341</v>
      </c>
      <c r="E144" s="6" t="str">
        <f t="shared" si="40"/>
        <v>Odborná způsobilost letos končí, nutno jít na OP k prodloužení</v>
      </c>
      <c r="F144" s="14">
        <v>40993</v>
      </c>
      <c r="G144" s="14">
        <v>41384</v>
      </c>
      <c r="H144" s="14">
        <v>41720</v>
      </c>
      <c r="I144" s="14">
        <v>42077</v>
      </c>
      <c r="J144" s="14">
        <v>42441</v>
      </c>
      <c r="T144" s="12">
        <f>YEAR(nemazat!$A$2)-YEAR(F144)</f>
        <v>5</v>
      </c>
      <c r="U144" s="11">
        <f t="shared" si="41"/>
        <v>1</v>
      </c>
      <c r="V144" s="11">
        <f t="shared" si="42"/>
        <v>1</v>
      </c>
      <c r="W144" s="11">
        <f t="shared" si="43"/>
        <v>1</v>
      </c>
      <c r="X144" s="11">
        <f t="shared" si="44"/>
        <v>1</v>
      </c>
      <c r="Y144" s="12">
        <f t="shared" si="38"/>
        <v>4</v>
      </c>
      <c r="Z144" s="12">
        <f t="shared" si="45"/>
        <v>2017</v>
      </c>
      <c r="AA144" s="11">
        <f t="shared" si="39"/>
        <v>2</v>
      </c>
      <c r="AB144" s="11">
        <f ca="1" t="shared" si="46"/>
        <v>1</v>
      </c>
      <c r="AC144" s="11">
        <f t="shared" si="47"/>
        <v>1</v>
      </c>
    </row>
    <row r="145" spans="1:29" ht="15" customHeight="1">
      <c r="A145" s="13">
        <v>611111</v>
      </c>
      <c r="B145" s="13" t="s">
        <v>26</v>
      </c>
      <c r="C145" s="13" t="s">
        <v>526</v>
      </c>
      <c r="D145" s="13" t="s">
        <v>544</v>
      </c>
      <c r="E145" s="6" t="str">
        <f t="shared" si="40"/>
        <v>Odborná způsobilost letos končí, nutno jít na OP k prodloužení</v>
      </c>
      <c r="F145" s="14">
        <v>40993</v>
      </c>
      <c r="G145" s="14">
        <v>41384</v>
      </c>
      <c r="H145" s="14">
        <v>41720</v>
      </c>
      <c r="I145" s="14">
        <v>42077</v>
      </c>
      <c r="J145" s="14">
        <v>42441</v>
      </c>
      <c r="T145" s="12">
        <f>YEAR(nemazat!$A$2)-YEAR(F145)</f>
        <v>5</v>
      </c>
      <c r="U145" s="11">
        <f t="shared" si="41"/>
        <v>1</v>
      </c>
      <c r="V145" s="11">
        <f t="shared" si="42"/>
        <v>1</v>
      </c>
      <c r="W145" s="11">
        <f t="shared" si="43"/>
        <v>1</v>
      </c>
      <c r="X145" s="11">
        <f t="shared" si="44"/>
        <v>1</v>
      </c>
      <c r="Y145" s="12">
        <f t="shared" si="38"/>
        <v>4</v>
      </c>
      <c r="Z145" s="12">
        <f t="shared" si="45"/>
        <v>2017</v>
      </c>
      <c r="AA145" s="11">
        <f t="shared" si="39"/>
        <v>2</v>
      </c>
      <c r="AB145" s="11">
        <f ca="1" t="shared" si="46"/>
        <v>1</v>
      </c>
      <c r="AC145" s="11">
        <f t="shared" si="47"/>
        <v>1</v>
      </c>
    </row>
    <row r="146" spans="1:29" ht="15" customHeight="1">
      <c r="A146" s="13">
        <v>611111</v>
      </c>
      <c r="B146" s="13" t="s">
        <v>26</v>
      </c>
      <c r="C146" s="13" t="s">
        <v>527</v>
      </c>
      <c r="D146" s="13" t="s">
        <v>533</v>
      </c>
      <c r="E146" s="6" t="str">
        <f t="shared" si="40"/>
        <v>Odborná způsobilost platná do roku 2018</v>
      </c>
      <c r="F146" s="14">
        <v>41357</v>
      </c>
      <c r="G146" s="24"/>
      <c r="H146" s="24"/>
      <c r="I146" s="24"/>
      <c r="J146" s="24"/>
      <c r="T146" s="12">
        <f>YEAR(nemazat!$A$2)-YEAR(F146)</f>
        <v>4</v>
      </c>
      <c r="U146" s="11">
        <f t="shared" si="41"/>
        <v>0</v>
      </c>
      <c r="V146" s="11">
        <f t="shared" si="42"/>
        <v>0</v>
      </c>
      <c r="W146" s="11">
        <f t="shared" si="43"/>
        <v>0</v>
      </c>
      <c r="X146" s="11">
        <f t="shared" si="44"/>
        <v>0</v>
      </c>
      <c r="Y146" s="12">
        <f t="shared" si="38"/>
        <v>0</v>
      </c>
      <c r="Z146" s="12">
        <f t="shared" si="45"/>
        <v>2018</v>
      </c>
      <c r="AA146" s="11">
        <f t="shared" si="39"/>
        <v>5</v>
      </c>
      <c r="AB146" s="11">
        <f ca="1" t="shared" si="46"/>
        <v>0</v>
      </c>
      <c r="AC146" s="11">
        <f t="shared" si="47"/>
        <v>0</v>
      </c>
    </row>
    <row r="147" spans="1:29" ht="15" customHeight="1">
      <c r="A147" s="13">
        <v>611111</v>
      </c>
      <c r="B147" s="13" t="s">
        <v>26</v>
      </c>
      <c r="C147" s="13" t="s">
        <v>527</v>
      </c>
      <c r="D147" s="13" t="s">
        <v>337</v>
      </c>
      <c r="E147" s="6" t="str">
        <f t="shared" si="40"/>
        <v>Odborná způsobilost letos končí, nutno jít na OP k prodloužení</v>
      </c>
      <c r="F147" s="14">
        <v>40993</v>
      </c>
      <c r="G147" s="24"/>
      <c r="H147" s="24"/>
      <c r="I147" s="24"/>
      <c r="J147" s="24"/>
      <c r="T147" s="12">
        <f>YEAR(nemazat!$A$2)-YEAR(F147)</f>
        <v>5</v>
      </c>
      <c r="U147" s="11">
        <f t="shared" si="41"/>
        <v>0</v>
      </c>
      <c r="V147" s="11">
        <f t="shared" si="42"/>
        <v>0</v>
      </c>
      <c r="W147" s="11">
        <f t="shared" si="43"/>
        <v>0</v>
      </c>
      <c r="X147" s="11">
        <f t="shared" si="44"/>
        <v>0</v>
      </c>
      <c r="Y147" s="12">
        <f t="shared" si="38"/>
        <v>0</v>
      </c>
      <c r="Z147" s="12">
        <f t="shared" si="45"/>
        <v>2017</v>
      </c>
      <c r="AA147" s="11">
        <f t="shared" si="39"/>
        <v>2</v>
      </c>
      <c r="AB147" s="11">
        <f ca="1" t="shared" si="46"/>
        <v>0</v>
      </c>
      <c r="AC147" s="11">
        <f t="shared" si="47"/>
        <v>0</v>
      </c>
    </row>
    <row r="148" spans="1:29" ht="15" customHeight="1">
      <c r="A148" s="13">
        <v>611111</v>
      </c>
      <c r="B148" s="13" t="s">
        <v>26</v>
      </c>
      <c r="C148" s="13" t="s">
        <v>527</v>
      </c>
      <c r="D148" s="13" t="s">
        <v>441</v>
      </c>
      <c r="E148" s="6" t="str">
        <f t="shared" si="40"/>
        <v>Odborná způsobilost letos končí, nutno jít na OP k prodloužení</v>
      </c>
      <c r="F148" s="14">
        <v>40993</v>
      </c>
      <c r="G148" s="24"/>
      <c r="H148" s="24"/>
      <c r="I148" s="24"/>
      <c r="J148" s="24"/>
      <c r="T148" s="12">
        <f>YEAR(nemazat!$A$2)-YEAR(F148)</f>
        <v>5</v>
      </c>
      <c r="U148" s="11">
        <f t="shared" si="41"/>
        <v>0</v>
      </c>
      <c r="V148" s="11">
        <f t="shared" si="42"/>
        <v>0</v>
      </c>
      <c r="W148" s="11">
        <f t="shared" si="43"/>
        <v>0</v>
      </c>
      <c r="X148" s="11">
        <f t="shared" si="44"/>
        <v>0</v>
      </c>
      <c r="Y148" s="12">
        <f t="shared" si="38"/>
        <v>0</v>
      </c>
      <c r="Z148" s="12">
        <f t="shared" si="45"/>
        <v>2017</v>
      </c>
      <c r="AA148" s="11">
        <f t="shared" si="39"/>
        <v>2</v>
      </c>
      <c r="AB148" s="11">
        <f ca="1" t="shared" si="46"/>
        <v>0</v>
      </c>
      <c r="AC148" s="11">
        <f t="shared" si="47"/>
        <v>0</v>
      </c>
    </row>
    <row r="149" spans="1:29" ht="15" customHeight="1">
      <c r="A149" s="13">
        <v>611111</v>
      </c>
      <c r="B149" s="13" t="s">
        <v>26</v>
      </c>
      <c r="C149" s="13" t="s">
        <v>527</v>
      </c>
      <c r="D149" s="13" t="s">
        <v>472</v>
      </c>
      <c r="E149" s="6" t="str">
        <f t="shared" si="40"/>
        <v>Odborná způsobilost letos končí, nutno jít na OP k prodloužení</v>
      </c>
      <c r="F149" s="14">
        <v>40993</v>
      </c>
      <c r="G149" s="24"/>
      <c r="H149" s="24"/>
      <c r="I149" s="24"/>
      <c r="J149" s="24"/>
      <c r="T149" s="12">
        <f>YEAR(nemazat!$A$2)-YEAR(F149)</f>
        <v>5</v>
      </c>
      <c r="U149" s="11">
        <f t="shared" si="41"/>
        <v>0</v>
      </c>
      <c r="V149" s="11">
        <f t="shared" si="42"/>
        <v>0</v>
      </c>
      <c r="W149" s="11">
        <f t="shared" si="43"/>
        <v>0</v>
      </c>
      <c r="X149" s="11">
        <f t="shared" si="44"/>
        <v>0</v>
      </c>
      <c r="Y149" s="12">
        <f t="shared" si="38"/>
        <v>0</v>
      </c>
      <c r="Z149" s="12">
        <f t="shared" si="45"/>
        <v>2017</v>
      </c>
      <c r="AA149" s="11">
        <f t="shared" si="39"/>
        <v>2</v>
      </c>
      <c r="AB149" s="11">
        <f ca="1" t="shared" si="46"/>
        <v>0</v>
      </c>
      <c r="AC149" s="11">
        <f t="shared" si="47"/>
        <v>0</v>
      </c>
    </row>
    <row r="150" spans="1:29" ht="15" customHeight="1">
      <c r="A150" s="13">
        <v>611111</v>
      </c>
      <c r="B150" s="13" t="s">
        <v>26</v>
      </c>
      <c r="C150" s="13" t="s">
        <v>527</v>
      </c>
      <c r="D150" s="13" t="s">
        <v>338</v>
      </c>
      <c r="E150" s="6" t="str">
        <f t="shared" si="40"/>
        <v>Odborná způsobilost letos končí, nutno jít na OP k prodloužení</v>
      </c>
      <c r="F150" s="14">
        <v>40993</v>
      </c>
      <c r="G150" s="24"/>
      <c r="H150" s="24"/>
      <c r="I150" s="24"/>
      <c r="J150" s="24"/>
      <c r="T150" s="12">
        <f>YEAR(nemazat!$A$2)-YEAR(F150)</f>
        <v>5</v>
      </c>
      <c r="U150" s="11">
        <f t="shared" si="41"/>
        <v>0</v>
      </c>
      <c r="V150" s="11">
        <f t="shared" si="42"/>
        <v>0</v>
      </c>
      <c r="W150" s="11">
        <f t="shared" si="43"/>
        <v>0</v>
      </c>
      <c r="X150" s="11">
        <f t="shared" si="44"/>
        <v>0</v>
      </c>
      <c r="Y150" s="12">
        <f aca="true" t="shared" si="48" ref="Y150:Y190">SUM(U150:X150)</f>
        <v>0</v>
      </c>
      <c r="Z150" s="12">
        <f t="shared" si="45"/>
        <v>2017</v>
      </c>
      <c r="AA150" s="11">
        <f t="shared" si="39"/>
        <v>2</v>
      </c>
      <c r="AB150" s="11">
        <f ca="1" t="shared" si="46"/>
        <v>0</v>
      </c>
      <c r="AC150" s="11">
        <f t="shared" si="47"/>
        <v>0</v>
      </c>
    </row>
    <row r="151" spans="1:29" ht="15" customHeight="1">
      <c r="A151" s="13">
        <v>611224</v>
      </c>
      <c r="B151" s="13" t="s">
        <v>27</v>
      </c>
      <c r="C151" s="13" t="s">
        <v>526</v>
      </c>
      <c r="D151" s="13" t="s">
        <v>327</v>
      </c>
      <c r="E151" s="6" t="str">
        <f t="shared" si="40"/>
        <v>Odborná způsobilost platná do roku 2022</v>
      </c>
      <c r="F151" s="17">
        <v>43100</v>
      </c>
      <c r="G151" s="14"/>
      <c r="H151" s="14"/>
      <c r="I151" s="14"/>
      <c r="J151" s="14"/>
      <c r="T151" s="12">
        <f>YEAR(nemazat!$A$2)-YEAR(F151)</f>
        <v>0</v>
      </c>
      <c r="U151" s="11">
        <f t="shared" si="41"/>
        <v>0</v>
      </c>
      <c r="V151" s="11">
        <f t="shared" si="42"/>
        <v>0</v>
      </c>
      <c r="W151" s="11">
        <f t="shared" si="43"/>
        <v>0</v>
      </c>
      <c r="X151" s="11">
        <f t="shared" si="44"/>
        <v>0</v>
      </c>
      <c r="Y151" s="12">
        <f t="shared" si="48"/>
        <v>0</v>
      </c>
      <c r="Z151" s="12">
        <f t="shared" si="45"/>
        <v>2022</v>
      </c>
      <c r="AA151" s="11">
        <f t="shared" si="39"/>
        <v>5</v>
      </c>
      <c r="AB151" s="11">
        <f ca="1" t="shared" si="46"/>
        <v>0</v>
      </c>
      <c r="AC151" s="11">
        <f t="shared" si="47"/>
        <v>1</v>
      </c>
    </row>
    <row r="152" spans="1:29" ht="15" customHeight="1">
      <c r="A152" s="13">
        <v>611224</v>
      </c>
      <c r="B152" s="13" t="s">
        <v>27</v>
      </c>
      <c r="C152" s="13" t="s">
        <v>526</v>
      </c>
      <c r="D152" s="13" t="s">
        <v>590</v>
      </c>
      <c r="E152" s="6" t="str">
        <f t="shared" si="40"/>
        <v>Je doporučeno jít letos na OP k prodloužení OZ</v>
      </c>
      <c r="F152" s="14">
        <v>42077</v>
      </c>
      <c r="G152" s="14">
        <v>42441</v>
      </c>
      <c r="H152" s="14"/>
      <c r="I152" s="14"/>
      <c r="J152" s="14"/>
      <c r="T152" s="12">
        <f>YEAR(nemazat!$A$2)-YEAR(F152)</f>
        <v>2</v>
      </c>
      <c r="U152" s="11">
        <f t="shared" si="41"/>
        <v>1</v>
      </c>
      <c r="V152" s="11">
        <f t="shared" si="42"/>
        <v>0</v>
      </c>
      <c r="W152" s="11">
        <f t="shared" si="43"/>
        <v>0</v>
      </c>
      <c r="X152" s="11">
        <f t="shared" si="44"/>
        <v>0</v>
      </c>
      <c r="Y152" s="12">
        <f t="shared" si="48"/>
        <v>1</v>
      </c>
      <c r="Z152" s="12">
        <f t="shared" si="45"/>
        <v>2020</v>
      </c>
      <c r="AA152" s="11">
        <f t="shared" si="39"/>
        <v>4</v>
      </c>
      <c r="AB152" s="11">
        <f ca="1" t="shared" si="46"/>
        <v>1</v>
      </c>
      <c r="AC152" s="11">
        <f t="shared" si="47"/>
        <v>1</v>
      </c>
    </row>
    <row r="153" spans="1:29" ht="15" customHeight="1">
      <c r="A153" s="13">
        <v>611224</v>
      </c>
      <c r="B153" s="13" t="s">
        <v>27</v>
      </c>
      <c r="C153" s="13" t="s">
        <v>526</v>
      </c>
      <c r="D153" s="13" t="s">
        <v>325</v>
      </c>
      <c r="E153" s="6" t="str">
        <f t="shared" si="40"/>
        <v>Málo OP, musí až na OP k získání OZ (40 hodin) v roce 2018</v>
      </c>
      <c r="F153" s="24">
        <v>41357</v>
      </c>
      <c r="G153" s="14"/>
      <c r="H153" s="14"/>
      <c r="I153" s="14"/>
      <c r="J153" s="14"/>
      <c r="T153" s="12">
        <f>YEAR(nemazat!$A$2)-YEAR(F153)</f>
        <v>4</v>
      </c>
      <c r="U153" s="11">
        <f t="shared" si="41"/>
        <v>0</v>
      </c>
      <c r="V153" s="11">
        <f t="shared" si="42"/>
        <v>0</v>
      </c>
      <c r="W153" s="11">
        <f t="shared" si="43"/>
        <v>0</v>
      </c>
      <c r="X153" s="11">
        <f t="shared" si="44"/>
        <v>0</v>
      </c>
      <c r="Y153" s="12">
        <f t="shared" si="48"/>
        <v>0</v>
      </c>
      <c r="Z153" s="12">
        <f t="shared" si="45"/>
        <v>2018</v>
      </c>
      <c r="AA153" s="11">
        <f t="shared" si="39"/>
        <v>1</v>
      </c>
      <c r="AB153" s="11">
        <f ca="1" t="shared" si="46"/>
        <v>0</v>
      </c>
      <c r="AC153" s="11">
        <f t="shared" si="47"/>
        <v>1</v>
      </c>
    </row>
    <row r="154" spans="1:29" ht="15" customHeight="1">
      <c r="A154" s="13">
        <v>611224</v>
      </c>
      <c r="B154" s="13" t="s">
        <v>27</v>
      </c>
      <c r="C154" s="13" t="s">
        <v>526</v>
      </c>
      <c r="D154" s="13" t="s">
        <v>32</v>
      </c>
      <c r="E154" s="6" t="str">
        <f t="shared" si="40"/>
        <v>Je doporučeno jít letos na OP k prodloužení OZ</v>
      </c>
      <c r="F154" s="14">
        <v>42077</v>
      </c>
      <c r="G154" s="14">
        <v>42441</v>
      </c>
      <c r="H154" s="14"/>
      <c r="I154" s="14"/>
      <c r="J154" s="14"/>
      <c r="T154" s="12">
        <f>YEAR(nemazat!$A$2)-YEAR(F154)</f>
        <v>2</v>
      </c>
      <c r="U154" s="11">
        <f t="shared" si="41"/>
        <v>1</v>
      </c>
      <c r="V154" s="11">
        <f t="shared" si="42"/>
        <v>0</v>
      </c>
      <c r="W154" s="11">
        <f t="shared" si="43"/>
        <v>0</v>
      </c>
      <c r="X154" s="11">
        <f t="shared" si="44"/>
        <v>0</v>
      </c>
      <c r="Y154" s="12">
        <f t="shared" si="48"/>
        <v>1</v>
      </c>
      <c r="Z154" s="12">
        <f t="shared" si="45"/>
        <v>2020</v>
      </c>
      <c r="AA154" s="11">
        <f aca="true" t="shared" si="49" ref="AA154:AA185">IF(AC154=1,IF(F154,IF(T154&gt;5,0,IF(T154=0,5,IF(T154=5,IF(Y154&lt;(T154-3),1,2),IF(Y154&lt;(T154-3),1,IF(Y154=(T154-3),3,4))))),-1),IF(F154,IF(T154&gt;5,0,IF(T154=5,2,5)),-1))</f>
        <v>4</v>
      </c>
      <c r="AB154" s="11">
        <f ca="1" t="shared" si="46"/>
        <v>1</v>
      </c>
      <c r="AC154" s="11">
        <f t="shared" si="47"/>
        <v>1</v>
      </c>
    </row>
    <row r="155" spans="1:29" ht="15" customHeight="1">
      <c r="A155" s="13">
        <v>611224</v>
      </c>
      <c r="B155" s="13" t="s">
        <v>27</v>
      </c>
      <c r="C155" s="13" t="s">
        <v>527</v>
      </c>
      <c r="D155" s="13" t="s">
        <v>323</v>
      </c>
      <c r="E155" s="6" t="str">
        <f t="shared" si="40"/>
        <v>Odborná způsobilost platná do roku 2018</v>
      </c>
      <c r="F155" s="14">
        <v>41357</v>
      </c>
      <c r="G155" s="24"/>
      <c r="H155" s="24"/>
      <c r="I155" s="24"/>
      <c r="J155" s="24"/>
      <c r="T155" s="12">
        <f>YEAR(nemazat!$A$2)-YEAR(F155)</f>
        <v>4</v>
      </c>
      <c r="U155" s="11">
        <f t="shared" si="41"/>
        <v>0</v>
      </c>
      <c r="V155" s="11">
        <f t="shared" si="42"/>
        <v>0</v>
      </c>
      <c r="W155" s="11">
        <f t="shared" si="43"/>
        <v>0</v>
      </c>
      <c r="X155" s="11">
        <f t="shared" si="44"/>
        <v>0</v>
      </c>
      <c r="Y155" s="12">
        <f t="shared" si="48"/>
        <v>0</v>
      </c>
      <c r="Z155" s="12">
        <f t="shared" si="45"/>
        <v>2018</v>
      </c>
      <c r="AA155" s="11">
        <f t="shared" si="49"/>
        <v>5</v>
      </c>
      <c r="AB155" s="11">
        <f ca="1" t="shared" si="46"/>
        <v>0</v>
      </c>
      <c r="AC155" s="11">
        <f t="shared" si="47"/>
        <v>0</v>
      </c>
    </row>
    <row r="156" spans="1:29" ht="15" customHeight="1">
      <c r="A156" s="13">
        <v>611224</v>
      </c>
      <c r="B156" s="13" t="s">
        <v>27</v>
      </c>
      <c r="C156" s="13" t="s">
        <v>527</v>
      </c>
      <c r="D156" s="13" t="s">
        <v>324</v>
      </c>
      <c r="E156" s="6" t="str">
        <f t="shared" si="40"/>
        <v>Odborná způsobilost platná do roku 2018</v>
      </c>
      <c r="F156" s="14">
        <v>41357</v>
      </c>
      <c r="G156" s="24"/>
      <c r="H156" s="24"/>
      <c r="I156" s="24"/>
      <c r="J156" s="24"/>
      <c r="T156" s="12">
        <f>YEAR(nemazat!$A$2)-YEAR(F156)</f>
        <v>4</v>
      </c>
      <c r="U156" s="11">
        <f t="shared" si="41"/>
        <v>0</v>
      </c>
      <c r="V156" s="11">
        <f t="shared" si="42"/>
        <v>0</v>
      </c>
      <c r="W156" s="11">
        <f t="shared" si="43"/>
        <v>0</v>
      </c>
      <c r="X156" s="11">
        <f t="shared" si="44"/>
        <v>0</v>
      </c>
      <c r="Y156" s="12">
        <f t="shared" si="48"/>
        <v>0</v>
      </c>
      <c r="Z156" s="12">
        <f t="shared" si="45"/>
        <v>2018</v>
      </c>
      <c r="AA156" s="11">
        <f t="shared" si="49"/>
        <v>5</v>
      </c>
      <c r="AB156" s="11">
        <f ca="1" t="shared" si="46"/>
        <v>0</v>
      </c>
      <c r="AC156" s="11">
        <f t="shared" si="47"/>
        <v>0</v>
      </c>
    </row>
    <row r="157" spans="1:29" ht="15" customHeight="1">
      <c r="A157" s="13">
        <v>611224</v>
      </c>
      <c r="B157" s="13" t="s">
        <v>27</v>
      </c>
      <c r="C157" s="13" t="s">
        <v>527</v>
      </c>
      <c r="D157" s="13" t="s">
        <v>329</v>
      </c>
      <c r="E157" s="6" t="str">
        <f t="shared" si="40"/>
        <v>Odborná způsobilost platná do roku 2019</v>
      </c>
      <c r="F157" s="14">
        <v>41713</v>
      </c>
      <c r="G157" s="24"/>
      <c r="H157" s="24"/>
      <c r="I157" s="24"/>
      <c r="J157" s="24"/>
      <c r="T157" s="12">
        <f>YEAR(nemazat!$A$2)-YEAR(F157)</f>
        <v>3</v>
      </c>
      <c r="U157" s="11">
        <f t="shared" si="41"/>
        <v>0</v>
      </c>
      <c r="V157" s="11">
        <f t="shared" si="42"/>
        <v>0</v>
      </c>
      <c r="W157" s="11">
        <f t="shared" si="43"/>
        <v>0</v>
      </c>
      <c r="X157" s="11">
        <f t="shared" si="44"/>
        <v>0</v>
      </c>
      <c r="Y157" s="12">
        <f t="shared" si="48"/>
        <v>0</v>
      </c>
      <c r="Z157" s="12">
        <f t="shared" si="45"/>
        <v>2019</v>
      </c>
      <c r="AA157" s="11">
        <f t="shared" si="49"/>
        <v>5</v>
      </c>
      <c r="AB157" s="11">
        <f ca="1" t="shared" si="46"/>
        <v>0</v>
      </c>
      <c r="AC157" s="11">
        <f t="shared" si="47"/>
        <v>0</v>
      </c>
    </row>
    <row r="158" spans="1:29" ht="15" customHeight="1">
      <c r="A158" s="13">
        <v>611224</v>
      </c>
      <c r="B158" s="13" t="s">
        <v>27</v>
      </c>
      <c r="C158" s="13" t="s">
        <v>527</v>
      </c>
      <c r="D158" s="13" t="s">
        <v>589</v>
      </c>
      <c r="E158" s="6" t="str">
        <f t="shared" si="40"/>
        <v>Odborná způsobilost platná do roku 2019</v>
      </c>
      <c r="F158" s="14">
        <v>41713</v>
      </c>
      <c r="G158" s="14"/>
      <c r="H158" s="14"/>
      <c r="I158" s="14"/>
      <c r="J158" s="14"/>
      <c r="T158" s="12">
        <f>YEAR(nemazat!$A$2)-YEAR(F158)</f>
        <v>3</v>
      </c>
      <c r="U158" s="11">
        <f t="shared" si="41"/>
        <v>0</v>
      </c>
      <c r="V158" s="11">
        <f t="shared" si="42"/>
        <v>0</v>
      </c>
      <c r="W158" s="11">
        <f t="shared" si="43"/>
        <v>0</v>
      </c>
      <c r="X158" s="11">
        <f t="shared" si="44"/>
        <v>0</v>
      </c>
      <c r="Y158" s="12">
        <f t="shared" si="48"/>
        <v>0</v>
      </c>
      <c r="Z158" s="12">
        <f t="shared" si="45"/>
        <v>2019</v>
      </c>
      <c r="AA158" s="11">
        <f t="shared" si="49"/>
        <v>5</v>
      </c>
      <c r="AB158" s="11">
        <f ca="1" t="shared" si="46"/>
        <v>0</v>
      </c>
      <c r="AC158" s="11">
        <f t="shared" si="47"/>
        <v>0</v>
      </c>
    </row>
    <row r="159" spans="1:29" ht="15" customHeight="1">
      <c r="A159" s="13">
        <v>611224</v>
      </c>
      <c r="B159" s="13" t="s">
        <v>27</v>
      </c>
      <c r="C159" s="13" t="s">
        <v>527</v>
      </c>
      <c r="D159" s="13" t="s">
        <v>326</v>
      </c>
      <c r="E159" s="6" t="str">
        <f t="shared" si="40"/>
        <v>Odborná způsobilost platná do roku 2019</v>
      </c>
      <c r="F159" s="14">
        <v>41713</v>
      </c>
      <c r="G159" s="24"/>
      <c r="H159" s="24"/>
      <c r="I159" s="24"/>
      <c r="J159" s="24"/>
      <c r="T159" s="12">
        <f>YEAR(nemazat!$A$2)-YEAR(F159)</f>
        <v>3</v>
      </c>
      <c r="U159" s="11">
        <f t="shared" si="41"/>
        <v>0</v>
      </c>
      <c r="V159" s="11">
        <f t="shared" si="42"/>
        <v>0</v>
      </c>
      <c r="W159" s="11">
        <f t="shared" si="43"/>
        <v>0</v>
      </c>
      <c r="X159" s="11">
        <f t="shared" si="44"/>
        <v>0</v>
      </c>
      <c r="Y159" s="12">
        <f t="shared" si="48"/>
        <v>0</v>
      </c>
      <c r="Z159" s="12">
        <f t="shared" si="45"/>
        <v>2019</v>
      </c>
      <c r="AA159" s="11">
        <f t="shared" si="49"/>
        <v>5</v>
      </c>
      <c r="AB159" s="11">
        <f ca="1" t="shared" si="46"/>
        <v>0</v>
      </c>
      <c r="AC159" s="11">
        <f t="shared" si="47"/>
        <v>0</v>
      </c>
    </row>
    <row r="160" spans="1:29" ht="15" customHeight="1">
      <c r="A160" s="13">
        <v>611224</v>
      </c>
      <c r="B160" s="13" t="s">
        <v>27</v>
      </c>
      <c r="C160" s="13" t="s">
        <v>527</v>
      </c>
      <c r="D160" s="13" t="s">
        <v>328</v>
      </c>
      <c r="E160" s="6" t="str">
        <f t="shared" si="40"/>
        <v>Odborná způsobilost platná do roku 2019</v>
      </c>
      <c r="F160" s="14">
        <v>41713</v>
      </c>
      <c r="G160" s="24"/>
      <c r="H160" s="24"/>
      <c r="I160" s="24"/>
      <c r="J160" s="24"/>
      <c r="T160" s="12">
        <f>YEAR(nemazat!$A$2)-YEAR(F160)</f>
        <v>3</v>
      </c>
      <c r="U160" s="11">
        <f t="shared" si="41"/>
        <v>0</v>
      </c>
      <c r="V160" s="11">
        <f t="shared" si="42"/>
        <v>0</v>
      </c>
      <c r="W160" s="11">
        <f t="shared" si="43"/>
        <v>0</v>
      </c>
      <c r="X160" s="11">
        <f t="shared" si="44"/>
        <v>0</v>
      </c>
      <c r="Y160" s="12">
        <f t="shared" si="48"/>
        <v>0</v>
      </c>
      <c r="Z160" s="12">
        <f t="shared" si="45"/>
        <v>2019</v>
      </c>
      <c r="AA160" s="11">
        <f t="shared" si="49"/>
        <v>5</v>
      </c>
      <c r="AB160" s="11">
        <f ca="1" t="shared" si="46"/>
        <v>0</v>
      </c>
      <c r="AC160" s="11">
        <f t="shared" si="47"/>
        <v>0</v>
      </c>
    </row>
    <row r="161" spans="1:29" ht="15" customHeight="1">
      <c r="A161" s="13">
        <v>611416</v>
      </c>
      <c r="B161" s="13" t="s">
        <v>28</v>
      </c>
      <c r="C161" s="13" t="s">
        <v>526</v>
      </c>
      <c r="D161" s="13" t="s">
        <v>380</v>
      </c>
      <c r="E161" s="6" t="str">
        <f t="shared" si="40"/>
        <v>Je doporučeno jít letos na OP k prodloužení OZ</v>
      </c>
      <c r="F161" s="14">
        <v>41357</v>
      </c>
      <c r="G161" s="14">
        <v>41720</v>
      </c>
      <c r="H161" s="14">
        <v>42077</v>
      </c>
      <c r="I161" s="14">
        <v>42441</v>
      </c>
      <c r="J161" s="14"/>
      <c r="T161" s="12">
        <f>YEAR(nemazat!$A$2)-YEAR(F161)</f>
        <v>4</v>
      </c>
      <c r="U161" s="11">
        <f t="shared" si="41"/>
        <v>1</v>
      </c>
      <c r="V161" s="11">
        <f t="shared" si="42"/>
        <v>1</v>
      </c>
      <c r="W161" s="11">
        <f t="shared" si="43"/>
        <v>1</v>
      </c>
      <c r="X161" s="11">
        <f t="shared" si="44"/>
        <v>0</v>
      </c>
      <c r="Y161" s="12">
        <f t="shared" si="48"/>
        <v>3</v>
      </c>
      <c r="Z161" s="12">
        <f t="shared" si="45"/>
        <v>2018</v>
      </c>
      <c r="AA161" s="11">
        <f t="shared" si="49"/>
        <v>4</v>
      </c>
      <c r="AB161" s="11">
        <f ca="1" t="shared" si="46"/>
        <v>1</v>
      </c>
      <c r="AC161" s="11">
        <f t="shared" si="47"/>
        <v>1</v>
      </c>
    </row>
    <row r="162" spans="1:29" ht="15" customHeight="1">
      <c r="A162" s="13">
        <v>611416</v>
      </c>
      <c r="B162" s="13" t="s">
        <v>28</v>
      </c>
      <c r="C162" s="13" t="s">
        <v>526</v>
      </c>
      <c r="D162" s="13" t="s">
        <v>227</v>
      </c>
      <c r="E162" s="6" t="str">
        <f t="shared" si="40"/>
        <v>Je doporučeno jít letos na OP k prodloužení OZ</v>
      </c>
      <c r="F162" s="14">
        <v>41720</v>
      </c>
      <c r="G162" s="24">
        <v>42077</v>
      </c>
      <c r="H162" s="14">
        <v>42441</v>
      </c>
      <c r="I162" s="14"/>
      <c r="J162" s="14"/>
      <c r="T162" s="12">
        <f>YEAR(nemazat!$A$2)-YEAR(F162)</f>
        <v>3</v>
      </c>
      <c r="U162" s="11">
        <f t="shared" si="41"/>
        <v>1</v>
      </c>
      <c r="V162" s="11">
        <f t="shared" si="42"/>
        <v>1</v>
      </c>
      <c r="W162" s="11">
        <f t="shared" si="43"/>
        <v>0</v>
      </c>
      <c r="X162" s="11">
        <f t="shared" si="44"/>
        <v>0</v>
      </c>
      <c r="Y162" s="12">
        <f t="shared" si="48"/>
        <v>2</v>
      </c>
      <c r="Z162" s="12">
        <f t="shared" si="45"/>
        <v>2019</v>
      </c>
      <c r="AA162" s="11">
        <f t="shared" si="49"/>
        <v>4</v>
      </c>
      <c r="AB162" s="11">
        <f ca="1" t="shared" si="46"/>
        <v>1</v>
      </c>
      <c r="AC162" s="11">
        <f t="shared" si="47"/>
        <v>1</v>
      </c>
    </row>
    <row r="163" spans="1:29" ht="15" customHeight="1">
      <c r="A163" s="13">
        <v>611416</v>
      </c>
      <c r="B163" s="13" t="s">
        <v>28</v>
      </c>
      <c r="C163" s="13" t="s">
        <v>526</v>
      </c>
      <c r="D163" s="13" t="s">
        <v>39</v>
      </c>
      <c r="E163" s="6" t="str">
        <f aca="true" t="shared" si="50" ref="E163:E199">IF(AA163=0,CONCATENATE("Odborná způsobilost propadla v roce ",Z163),IF(AA163=1,CONCATENATE("Málo OP, musí až na OP k získání OZ (40 hodin) v roce ",Z163),IF(AA163=2,"Odborná způsobilost letos končí, nutno jít na OP k prodloužení",IF(AA163=3,CONCATENATE("Musí letos na OP k prodloužení, jinak znovu na získání OZ (40 hodin) v roce ",Z163),IF(AA163=4,CONCATENATE("Je doporučeno jít letos na OP k prodloužení OZ"),IF(AA163=5,CONCATENATE("Odborná způsobilost platná do roku ",Z163),"Není odborná způsobilost"))))))</f>
        <v>Je doporučeno jít letos na OP k prodloužení OZ</v>
      </c>
      <c r="F163" s="14">
        <v>42077</v>
      </c>
      <c r="G163" s="24">
        <v>42441</v>
      </c>
      <c r="H163" s="14"/>
      <c r="I163" s="14"/>
      <c r="J163" s="14"/>
      <c r="T163" s="12">
        <f>YEAR(nemazat!$A$2)-YEAR(F163)</f>
        <v>2</v>
      </c>
      <c r="U163" s="11">
        <f aca="true" t="shared" si="51" ref="U163:U199">IF(G163,1,0)</f>
        <v>1</v>
      </c>
      <c r="V163" s="11">
        <f aca="true" t="shared" si="52" ref="V163:V199">IF(H163,1,0)</f>
        <v>0</v>
      </c>
      <c r="W163" s="11">
        <f aca="true" t="shared" si="53" ref="W163:W199">IF(I163,1,0)</f>
        <v>0</v>
      </c>
      <c r="X163" s="11">
        <f aca="true" t="shared" si="54" ref="X163:X199">IF(J163,1,0)</f>
        <v>0</v>
      </c>
      <c r="Y163" s="12">
        <f t="shared" si="48"/>
        <v>1</v>
      </c>
      <c r="Z163" s="12">
        <f aca="true" t="shared" si="55" ref="Z163:Z199">YEAR(F163)+5</f>
        <v>2020</v>
      </c>
      <c r="AA163" s="11">
        <f t="shared" si="49"/>
        <v>4</v>
      </c>
      <c r="AB163" s="11">
        <f aca="true" ca="1" t="shared" si="56" ref="AB163:AB199">IF(OR(YEAR(G163)=YEAR(TODAY()),YEAR(H163)=YEAR(TODAY()),YEAR(I163)=YEAR(TODAY()),YEAR(J163)=YEAR(TODAY())),1,0)</f>
        <v>1</v>
      </c>
      <c r="AC163" s="11">
        <f aca="true" t="shared" si="57" ref="AC163:AC199">IF(MID(C163,1,3)="vel",1,0)</f>
        <v>1</v>
      </c>
    </row>
    <row r="164" spans="1:29" ht="15" customHeight="1">
      <c r="A164" s="13">
        <v>611416</v>
      </c>
      <c r="B164" s="13" t="s">
        <v>28</v>
      </c>
      <c r="C164" s="13" t="s">
        <v>527</v>
      </c>
      <c r="D164" s="13" t="s">
        <v>516</v>
      </c>
      <c r="E164" s="6" t="str">
        <f t="shared" si="50"/>
        <v>Odborná způsobilost platná do roku 2018</v>
      </c>
      <c r="F164" s="14">
        <v>41357</v>
      </c>
      <c r="G164" s="24"/>
      <c r="H164" s="24"/>
      <c r="I164" s="24"/>
      <c r="J164" s="24"/>
      <c r="T164" s="12">
        <f>YEAR(nemazat!$A$2)-YEAR(F164)</f>
        <v>4</v>
      </c>
      <c r="U164" s="11">
        <f t="shared" si="51"/>
        <v>0</v>
      </c>
      <c r="V164" s="11">
        <f t="shared" si="52"/>
        <v>0</v>
      </c>
      <c r="W164" s="11">
        <f t="shared" si="53"/>
        <v>0</v>
      </c>
      <c r="X164" s="11">
        <f t="shared" si="54"/>
        <v>0</v>
      </c>
      <c r="Y164" s="12">
        <f t="shared" si="48"/>
        <v>0</v>
      </c>
      <c r="Z164" s="12">
        <f t="shared" si="55"/>
        <v>2018</v>
      </c>
      <c r="AA164" s="11">
        <f t="shared" si="49"/>
        <v>5</v>
      </c>
      <c r="AB164" s="11">
        <f ca="1" t="shared" si="56"/>
        <v>0</v>
      </c>
      <c r="AC164" s="11">
        <f t="shared" si="57"/>
        <v>0</v>
      </c>
    </row>
    <row r="165" spans="1:29" ht="15" customHeight="1">
      <c r="A165" s="13">
        <v>611416</v>
      </c>
      <c r="B165" s="13" t="s">
        <v>28</v>
      </c>
      <c r="C165" s="13" t="s">
        <v>527</v>
      </c>
      <c r="D165" s="13" t="s">
        <v>382</v>
      </c>
      <c r="E165" s="6" t="str">
        <f t="shared" si="50"/>
        <v>Odborná způsobilost platná do roku 2018</v>
      </c>
      <c r="F165" s="14">
        <v>41357</v>
      </c>
      <c r="G165" s="24"/>
      <c r="H165" s="24"/>
      <c r="I165" s="24"/>
      <c r="J165" s="24"/>
      <c r="T165" s="12">
        <f>YEAR(nemazat!$A$2)-YEAR(F165)</f>
        <v>4</v>
      </c>
      <c r="U165" s="11">
        <f t="shared" si="51"/>
        <v>0</v>
      </c>
      <c r="V165" s="11">
        <f t="shared" si="52"/>
        <v>0</v>
      </c>
      <c r="W165" s="11">
        <f t="shared" si="53"/>
        <v>0</v>
      </c>
      <c r="X165" s="11">
        <f t="shared" si="54"/>
        <v>0</v>
      </c>
      <c r="Y165" s="12">
        <f t="shared" si="48"/>
        <v>0</v>
      </c>
      <c r="Z165" s="12">
        <f t="shared" si="55"/>
        <v>2018</v>
      </c>
      <c r="AA165" s="11">
        <f t="shared" si="49"/>
        <v>5</v>
      </c>
      <c r="AB165" s="11">
        <f ca="1" t="shared" si="56"/>
        <v>0</v>
      </c>
      <c r="AC165" s="11">
        <f t="shared" si="57"/>
        <v>0</v>
      </c>
    </row>
    <row r="166" spans="1:29" ht="15" customHeight="1">
      <c r="A166" s="13">
        <v>611416</v>
      </c>
      <c r="B166" s="13" t="s">
        <v>28</v>
      </c>
      <c r="C166" s="13" t="s">
        <v>527</v>
      </c>
      <c r="D166" s="13" t="s">
        <v>442</v>
      </c>
      <c r="E166" s="6" t="str">
        <f t="shared" si="50"/>
        <v>Odborná způsobilost letos končí, nutno jít na OP k prodloužení</v>
      </c>
      <c r="F166" s="14">
        <v>40993</v>
      </c>
      <c r="G166" s="24"/>
      <c r="H166" s="24"/>
      <c r="I166" s="24"/>
      <c r="J166" s="24"/>
      <c r="T166" s="12">
        <f>YEAR(nemazat!$A$2)-YEAR(F166)</f>
        <v>5</v>
      </c>
      <c r="U166" s="11">
        <f t="shared" si="51"/>
        <v>0</v>
      </c>
      <c r="V166" s="11">
        <f t="shared" si="52"/>
        <v>0</v>
      </c>
      <c r="W166" s="11">
        <f t="shared" si="53"/>
        <v>0</v>
      </c>
      <c r="X166" s="11">
        <f t="shared" si="54"/>
        <v>0</v>
      </c>
      <c r="Y166" s="12">
        <f t="shared" si="48"/>
        <v>0</v>
      </c>
      <c r="Z166" s="12">
        <f t="shared" si="55"/>
        <v>2017</v>
      </c>
      <c r="AA166" s="11">
        <f t="shared" si="49"/>
        <v>2</v>
      </c>
      <c r="AB166" s="11">
        <f ca="1" t="shared" si="56"/>
        <v>0</v>
      </c>
      <c r="AC166" s="11">
        <f t="shared" si="57"/>
        <v>0</v>
      </c>
    </row>
    <row r="167" spans="1:29" ht="15" customHeight="1">
      <c r="A167" s="13">
        <v>611416</v>
      </c>
      <c r="B167" s="13" t="s">
        <v>28</v>
      </c>
      <c r="C167" s="13" t="s">
        <v>527</v>
      </c>
      <c r="D167" s="13" t="s">
        <v>696</v>
      </c>
      <c r="E167" s="6" t="str">
        <f t="shared" si="50"/>
        <v>Odborná způsobilost platná do roku 2021</v>
      </c>
      <c r="F167" s="14">
        <v>42468</v>
      </c>
      <c r="G167" s="14"/>
      <c r="H167" s="14"/>
      <c r="I167" s="14"/>
      <c r="J167" s="14"/>
      <c r="T167" s="12">
        <f>YEAR(nemazat!$A$2)-YEAR(F167)</f>
        <v>1</v>
      </c>
      <c r="U167" s="11">
        <f t="shared" si="51"/>
        <v>0</v>
      </c>
      <c r="V167" s="11">
        <f t="shared" si="52"/>
        <v>0</v>
      </c>
      <c r="W167" s="11">
        <f t="shared" si="53"/>
        <v>0</v>
      </c>
      <c r="X167" s="11">
        <f t="shared" si="54"/>
        <v>0</v>
      </c>
      <c r="Y167" s="12">
        <f t="shared" si="48"/>
        <v>0</v>
      </c>
      <c r="Z167" s="12">
        <f t="shared" si="55"/>
        <v>2021</v>
      </c>
      <c r="AA167" s="11">
        <f t="shared" si="49"/>
        <v>5</v>
      </c>
      <c r="AB167" s="11">
        <f ca="1" t="shared" si="56"/>
        <v>0</v>
      </c>
      <c r="AC167" s="11">
        <f t="shared" si="57"/>
        <v>0</v>
      </c>
    </row>
    <row r="168" spans="1:29" ht="15" customHeight="1">
      <c r="A168" s="13">
        <v>611416</v>
      </c>
      <c r="B168" s="13" t="s">
        <v>28</v>
      </c>
      <c r="C168" s="13" t="s">
        <v>527</v>
      </c>
      <c r="D168" s="13" t="s">
        <v>274</v>
      </c>
      <c r="E168" s="6" t="str">
        <f t="shared" si="50"/>
        <v>Odborná způsobilost platná do roku 2021</v>
      </c>
      <c r="F168" s="14">
        <v>42448</v>
      </c>
      <c r="G168" s="24"/>
      <c r="H168" s="24"/>
      <c r="I168" s="24"/>
      <c r="J168" s="24"/>
      <c r="T168" s="12">
        <f>YEAR(nemazat!$A$2)-YEAR(F168)</f>
        <v>1</v>
      </c>
      <c r="U168" s="11">
        <f t="shared" si="51"/>
        <v>0</v>
      </c>
      <c r="V168" s="11">
        <f t="shared" si="52"/>
        <v>0</v>
      </c>
      <c r="W168" s="11">
        <f t="shared" si="53"/>
        <v>0</v>
      </c>
      <c r="X168" s="11">
        <f t="shared" si="54"/>
        <v>0</v>
      </c>
      <c r="Y168" s="12">
        <f t="shared" si="48"/>
        <v>0</v>
      </c>
      <c r="Z168" s="12">
        <f t="shared" si="55"/>
        <v>2021</v>
      </c>
      <c r="AA168" s="11">
        <f t="shared" si="49"/>
        <v>5</v>
      </c>
      <c r="AB168" s="11">
        <f ca="1" t="shared" si="56"/>
        <v>0</v>
      </c>
      <c r="AC168" s="11">
        <f t="shared" si="57"/>
        <v>0</v>
      </c>
    </row>
    <row r="169" spans="1:29" ht="15" customHeight="1">
      <c r="A169" s="13">
        <v>611416</v>
      </c>
      <c r="B169" s="13" t="s">
        <v>28</v>
      </c>
      <c r="C169" s="13" t="s">
        <v>527</v>
      </c>
      <c r="D169" s="13" t="s">
        <v>609</v>
      </c>
      <c r="E169" s="6" t="str">
        <f t="shared" si="50"/>
        <v>Odborná způsobilost platná do roku 2019</v>
      </c>
      <c r="F169" s="14">
        <v>41740</v>
      </c>
      <c r="G169" s="24"/>
      <c r="H169" s="24"/>
      <c r="I169" s="24"/>
      <c r="J169" s="24"/>
      <c r="T169" s="12">
        <f>YEAR(nemazat!$A$2)-YEAR(F169)</f>
        <v>3</v>
      </c>
      <c r="U169" s="11">
        <f t="shared" si="51"/>
        <v>0</v>
      </c>
      <c r="V169" s="11">
        <f t="shared" si="52"/>
        <v>0</v>
      </c>
      <c r="W169" s="11">
        <f t="shared" si="53"/>
        <v>0</v>
      </c>
      <c r="X169" s="11">
        <f t="shared" si="54"/>
        <v>0</v>
      </c>
      <c r="Y169" s="12">
        <f>SUM(U169:X169)</f>
        <v>0</v>
      </c>
      <c r="Z169" s="12">
        <f t="shared" si="55"/>
        <v>2019</v>
      </c>
      <c r="AA169" s="11">
        <f t="shared" si="49"/>
        <v>5</v>
      </c>
      <c r="AB169" s="11">
        <f ca="1" t="shared" si="56"/>
        <v>0</v>
      </c>
      <c r="AC169" s="11">
        <f t="shared" si="57"/>
        <v>0</v>
      </c>
    </row>
    <row r="170" spans="1:29" ht="15" customHeight="1">
      <c r="A170" s="13">
        <v>611416</v>
      </c>
      <c r="B170" s="13" t="s">
        <v>28</v>
      </c>
      <c r="C170" s="13" t="s">
        <v>527</v>
      </c>
      <c r="D170" s="13" t="s">
        <v>381</v>
      </c>
      <c r="E170" s="6" t="str">
        <f t="shared" si="50"/>
        <v>Odborná způsobilost platná do roku 2018</v>
      </c>
      <c r="F170" s="14">
        <v>41357</v>
      </c>
      <c r="G170" s="24"/>
      <c r="H170" s="24"/>
      <c r="I170" s="24"/>
      <c r="J170" s="24"/>
      <c r="T170" s="12">
        <f>YEAR(nemazat!$A$2)-YEAR(F170)</f>
        <v>4</v>
      </c>
      <c r="U170" s="11">
        <f t="shared" si="51"/>
        <v>0</v>
      </c>
      <c r="V170" s="11">
        <f t="shared" si="52"/>
        <v>0</v>
      </c>
      <c r="W170" s="11">
        <f t="shared" si="53"/>
        <v>0</v>
      </c>
      <c r="X170" s="11">
        <f t="shared" si="54"/>
        <v>0</v>
      </c>
      <c r="Y170" s="12">
        <f t="shared" si="48"/>
        <v>0</v>
      </c>
      <c r="Z170" s="12">
        <f t="shared" si="55"/>
        <v>2018</v>
      </c>
      <c r="AA170" s="11">
        <f t="shared" si="49"/>
        <v>5</v>
      </c>
      <c r="AB170" s="11">
        <f ca="1" t="shared" si="56"/>
        <v>0</v>
      </c>
      <c r="AC170" s="11">
        <f t="shared" si="57"/>
        <v>0</v>
      </c>
    </row>
    <row r="171" spans="1:29" ht="15" customHeight="1">
      <c r="A171" s="13">
        <v>611416</v>
      </c>
      <c r="B171" s="13" t="s">
        <v>28</v>
      </c>
      <c r="C171" s="13" t="s">
        <v>527</v>
      </c>
      <c r="D171" s="13" t="s">
        <v>228</v>
      </c>
      <c r="E171" s="6" t="str">
        <f t="shared" si="50"/>
        <v>Odborná způsobilost platná do roku 2019</v>
      </c>
      <c r="F171" s="14">
        <v>41713</v>
      </c>
      <c r="G171" s="24"/>
      <c r="H171" s="24"/>
      <c r="I171" s="24"/>
      <c r="J171" s="24"/>
      <c r="T171" s="12">
        <f>YEAR(nemazat!$A$2)-YEAR(F171)</f>
        <v>3</v>
      </c>
      <c r="U171" s="11">
        <f t="shared" si="51"/>
        <v>0</v>
      </c>
      <c r="V171" s="11">
        <f t="shared" si="52"/>
        <v>0</v>
      </c>
      <c r="W171" s="11">
        <f t="shared" si="53"/>
        <v>0</v>
      </c>
      <c r="X171" s="11">
        <f t="shared" si="54"/>
        <v>0</v>
      </c>
      <c r="Y171" s="12">
        <f t="shared" si="48"/>
        <v>0</v>
      </c>
      <c r="Z171" s="12">
        <f t="shared" si="55"/>
        <v>2019</v>
      </c>
      <c r="AA171" s="11">
        <f t="shared" si="49"/>
        <v>5</v>
      </c>
      <c r="AB171" s="11">
        <f ca="1" t="shared" si="56"/>
        <v>0</v>
      </c>
      <c r="AC171" s="11">
        <f t="shared" si="57"/>
        <v>0</v>
      </c>
    </row>
    <row r="172" spans="1:29" ht="15" customHeight="1">
      <c r="A172" s="13">
        <v>611416</v>
      </c>
      <c r="B172" s="13" t="s">
        <v>28</v>
      </c>
      <c r="C172" s="13" t="s">
        <v>527</v>
      </c>
      <c r="D172" s="13" t="s">
        <v>495</v>
      </c>
      <c r="E172" s="6" t="str">
        <f t="shared" si="50"/>
        <v>Odborná způsobilost platná do roku 2018</v>
      </c>
      <c r="F172" s="14">
        <v>41357</v>
      </c>
      <c r="G172" s="24"/>
      <c r="H172" s="24"/>
      <c r="I172" s="24"/>
      <c r="J172" s="24"/>
      <c r="T172" s="12">
        <f>YEAR(nemazat!$A$2)-YEAR(F172)</f>
        <v>4</v>
      </c>
      <c r="U172" s="11">
        <f t="shared" si="51"/>
        <v>0</v>
      </c>
      <c r="V172" s="11">
        <f t="shared" si="52"/>
        <v>0</v>
      </c>
      <c r="W172" s="11">
        <f t="shared" si="53"/>
        <v>0</v>
      </c>
      <c r="X172" s="11">
        <f t="shared" si="54"/>
        <v>0</v>
      </c>
      <c r="Y172" s="12">
        <f t="shared" si="48"/>
        <v>0</v>
      </c>
      <c r="Z172" s="12">
        <f t="shared" si="55"/>
        <v>2018</v>
      </c>
      <c r="AA172" s="11">
        <f t="shared" si="49"/>
        <v>5</v>
      </c>
      <c r="AB172" s="11">
        <f ca="1" t="shared" si="56"/>
        <v>0</v>
      </c>
      <c r="AC172" s="11">
        <f t="shared" si="57"/>
        <v>0</v>
      </c>
    </row>
    <row r="173" spans="1:29" ht="15" customHeight="1">
      <c r="A173" s="13">
        <v>611416</v>
      </c>
      <c r="B173" s="13" t="s">
        <v>28</v>
      </c>
      <c r="C173" s="13" t="s">
        <v>527</v>
      </c>
      <c r="D173" s="13" t="s">
        <v>383</v>
      </c>
      <c r="E173" s="6" t="str">
        <f t="shared" si="50"/>
        <v>Odborná způsobilost letos končí, nutno jít na OP k prodloužení</v>
      </c>
      <c r="F173" s="14">
        <v>40993</v>
      </c>
      <c r="G173" s="24"/>
      <c r="H173" s="24"/>
      <c r="I173" s="24"/>
      <c r="J173" s="24"/>
      <c r="T173" s="12">
        <f>YEAR(nemazat!$A$2)-YEAR(F173)</f>
        <v>5</v>
      </c>
      <c r="U173" s="11">
        <f t="shared" si="51"/>
        <v>0</v>
      </c>
      <c r="V173" s="11">
        <f t="shared" si="52"/>
        <v>0</v>
      </c>
      <c r="W173" s="11">
        <f t="shared" si="53"/>
        <v>0</v>
      </c>
      <c r="X173" s="11">
        <f t="shared" si="54"/>
        <v>0</v>
      </c>
      <c r="Y173" s="12">
        <f t="shared" si="48"/>
        <v>0</v>
      </c>
      <c r="Z173" s="12">
        <f t="shared" si="55"/>
        <v>2017</v>
      </c>
      <c r="AA173" s="11">
        <f t="shared" si="49"/>
        <v>2</v>
      </c>
      <c r="AB173" s="11">
        <f ca="1" t="shared" si="56"/>
        <v>0</v>
      </c>
      <c r="AC173" s="11">
        <f t="shared" si="57"/>
        <v>0</v>
      </c>
    </row>
    <row r="174" spans="1:29" ht="15" customHeight="1">
      <c r="A174" s="13">
        <v>611115</v>
      </c>
      <c r="B174" s="13" t="s">
        <v>29</v>
      </c>
      <c r="C174" s="13" t="s">
        <v>526</v>
      </c>
      <c r="D174" s="13" t="s">
        <v>347</v>
      </c>
      <c r="E174" s="6" t="str">
        <f t="shared" si="50"/>
        <v>Odborná způsobilost letos končí, nutno jít na OP k prodloužení</v>
      </c>
      <c r="F174" s="14">
        <v>40993</v>
      </c>
      <c r="G174" s="14">
        <v>41384</v>
      </c>
      <c r="H174" s="14">
        <v>41720</v>
      </c>
      <c r="I174" s="14"/>
      <c r="J174" s="14">
        <v>42441</v>
      </c>
      <c r="T174" s="12">
        <f>YEAR(nemazat!$A$2)-YEAR(F174)</f>
        <v>5</v>
      </c>
      <c r="U174" s="11">
        <f t="shared" si="51"/>
        <v>1</v>
      </c>
      <c r="V174" s="11">
        <f t="shared" si="52"/>
        <v>1</v>
      </c>
      <c r="W174" s="11">
        <f t="shared" si="53"/>
        <v>0</v>
      </c>
      <c r="X174" s="11">
        <f t="shared" si="54"/>
        <v>1</v>
      </c>
      <c r="Y174" s="12">
        <f t="shared" si="48"/>
        <v>3</v>
      </c>
      <c r="Z174" s="12">
        <f t="shared" si="55"/>
        <v>2017</v>
      </c>
      <c r="AA174" s="11">
        <f t="shared" si="49"/>
        <v>2</v>
      </c>
      <c r="AB174" s="11">
        <f ca="1" t="shared" si="56"/>
        <v>1</v>
      </c>
      <c r="AC174" s="11">
        <f t="shared" si="57"/>
        <v>1</v>
      </c>
    </row>
    <row r="175" spans="1:29" ht="15" customHeight="1">
      <c r="A175" s="13">
        <v>611115</v>
      </c>
      <c r="B175" s="13" t="s">
        <v>29</v>
      </c>
      <c r="C175" s="13" t="s">
        <v>526</v>
      </c>
      <c r="D175" s="13" t="s">
        <v>444</v>
      </c>
      <c r="E175" s="6" t="str">
        <f t="shared" si="50"/>
        <v>Málo OP, musí až na OP k získání OZ (40 hodin) v roce 2017</v>
      </c>
      <c r="F175" s="24">
        <v>40993</v>
      </c>
      <c r="G175" s="14"/>
      <c r="H175" s="14">
        <v>41720</v>
      </c>
      <c r="I175" s="14"/>
      <c r="J175" s="14"/>
      <c r="T175" s="12">
        <f>YEAR(nemazat!$A$2)-YEAR(F175)</f>
        <v>5</v>
      </c>
      <c r="U175" s="11">
        <f t="shared" si="51"/>
        <v>0</v>
      </c>
      <c r="V175" s="11">
        <f t="shared" si="52"/>
        <v>1</v>
      </c>
      <c r="W175" s="11">
        <f t="shared" si="53"/>
        <v>0</v>
      </c>
      <c r="X175" s="11">
        <f t="shared" si="54"/>
        <v>0</v>
      </c>
      <c r="Y175" s="12">
        <f t="shared" si="48"/>
        <v>1</v>
      </c>
      <c r="Z175" s="12">
        <f t="shared" si="55"/>
        <v>2017</v>
      </c>
      <c r="AA175" s="11">
        <f t="shared" si="49"/>
        <v>1</v>
      </c>
      <c r="AB175" s="11">
        <f ca="1" t="shared" si="56"/>
        <v>0</v>
      </c>
      <c r="AC175" s="11">
        <f t="shared" si="57"/>
        <v>1</v>
      </c>
    </row>
    <row r="176" spans="1:29" ht="15" customHeight="1">
      <c r="A176" s="13">
        <v>611115</v>
      </c>
      <c r="B176" s="13" t="s">
        <v>29</v>
      </c>
      <c r="C176" s="13" t="s">
        <v>526</v>
      </c>
      <c r="D176" s="13" t="s">
        <v>346</v>
      </c>
      <c r="E176" s="6" t="str">
        <f t="shared" si="50"/>
        <v>Odborná způsobilost letos končí, nutno jít na OP k prodloužení</v>
      </c>
      <c r="F176" s="14">
        <v>40993</v>
      </c>
      <c r="G176" s="14">
        <v>41384</v>
      </c>
      <c r="H176" s="14">
        <v>41720</v>
      </c>
      <c r="I176" s="14"/>
      <c r="J176" s="14">
        <v>42441</v>
      </c>
      <c r="T176" s="12">
        <f>YEAR(nemazat!$A$2)-YEAR(F176)</f>
        <v>5</v>
      </c>
      <c r="U176" s="11">
        <f t="shared" si="51"/>
        <v>1</v>
      </c>
      <c r="V176" s="11">
        <f t="shared" si="52"/>
        <v>1</v>
      </c>
      <c r="W176" s="11">
        <f t="shared" si="53"/>
        <v>0</v>
      </c>
      <c r="X176" s="11">
        <f t="shared" si="54"/>
        <v>1</v>
      </c>
      <c r="Y176" s="12">
        <f t="shared" si="48"/>
        <v>3</v>
      </c>
      <c r="Z176" s="12">
        <f t="shared" si="55"/>
        <v>2017</v>
      </c>
      <c r="AA176" s="11">
        <f t="shared" si="49"/>
        <v>2</v>
      </c>
      <c r="AB176" s="11">
        <f ca="1" t="shared" si="56"/>
        <v>1</v>
      </c>
      <c r="AC176" s="11">
        <f t="shared" si="57"/>
        <v>1</v>
      </c>
    </row>
    <row r="177" spans="1:29" ht="15" customHeight="1">
      <c r="A177" s="13">
        <v>611115</v>
      </c>
      <c r="B177" s="13" t="s">
        <v>29</v>
      </c>
      <c r="C177" s="13" t="s">
        <v>527</v>
      </c>
      <c r="D177" s="13" t="s">
        <v>343</v>
      </c>
      <c r="E177" s="6" t="str">
        <f t="shared" si="50"/>
        <v>Odborná způsobilost platná do roku 2018</v>
      </c>
      <c r="F177" s="14">
        <v>41357</v>
      </c>
      <c r="G177" s="24"/>
      <c r="H177" s="24"/>
      <c r="I177" s="24"/>
      <c r="J177" s="24"/>
      <c r="T177" s="12">
        <f>YEAR(nemazat!$A$2)-YEAR(F177)</f>
        <v>4</v>
      </c>
      <c r="U177" s="11">
        <f t="shared" si="51"/>
        <v>0</v>
      </c>
      <c r="V177" s="11">
        <f t="shared" si="52"/>
        <v>0</v>
      </c>
      <c r="W177" s="11">
        <f t="shared" si="53"/>
        <v>0</v>
      </c>
      <c r="X177" s="11">
        <f t="shared" si="54"/>
        <v>0</v>
      </c>
      <c r="Y177" s="12">
        <f t="shared" si="48"/>
        <v>0</v>
      </c>
      <c r="Z177" s="12">
        <f t="shared" si="55"/>
        <v>2018</v>
      </c>
      <c r="AA177" s="11">
        <f t="shared" si="49"/>
        <v>5</v>
      </c>
      <c r="AB177" s="11">
        <f ca="1" t="shared" si="56"/>
        <v>0</v>
      </c>
      <c r="AC177" s="11">
        <f t="shared" si="57"/>
        <v>0</v>
      </c>
    </row>
    <row r="178" spans="1:29" ht="15" customHeight="1">
      <c r="A178" s="13">
        <v>611115</v>
      </c>
      <c r="B178" s="13" t="s">
        <v>29</v>
      </c>
      <c r="C178" s="13" t="s">
        <v>527</v>
      </c>
      <c r="D178" s="13" t="s">
        <v>345</v>
      </c>
      <c r="E178" s="6" t="str">
        <f t="shared" si="50"/>
        <v>Odborná způsobilost letos končí, nutno jít na OP k prodloužení</v>
      </c>
      <c r="F178" s="14">
        <v>40993</v>
      </c>
      <c r="G178" s="24"/>
      <c r="H178" s="24"/>
      <c r="I178" s="24"/>
      <c r="J178" s="24"/>
      <c r="T178" s="12">
        <f>YEAR(nemazat!$A$2)-YEAR(F178)</f>
        <v>5</v>
      </c>
      <c r="U178" s="11">
        <f t="shared" si="51"/>
        <v>0</v>
      </c>
      <c r="V178" s="11">
        <f t="shared" si="52"/>
        <v>0</v>
      </c>
      <c r="W178" s="11">
        <f t="shared" si="53"/>
        <v>0</v>
      </c>
      <c r="X178" s="11">
        <f t="shared" si="54"/>
        <v>0</v>
      </c>
      <c r="Y178" s="12">
        <f t="shared" si="48"/>
        <v>0</v>
      </c>
      <c r="Z178" s="12">
        <f t="shared" si="55"/>
        <v>2017</v>
      </c>
      <c r="AA178" s="11">
        <f t="shared" si="49"/>
        <v>2</v>
      </c>
      <c r="AB178" s="11">
        <f ca="1" t="shared" si="56"/>
        <v>0</v>
      </c>
      <c r="AC178" s="11">
        <f t="shared" si="57"/>
        <v>0</v>
      </c>
    </row>
    <row r="179" spans="1:29" ht="15" customHeight="1">
      <c r="A179" s="13">
        <v>611115</v>
      </c>
      <c r="B179" s="13" t="s">
        <v>29</v>
      </c>
      <c r="C179" s="13" t="s">
        <v>527</v>
      </c>
      <c r="D179" s="13" t="s">
        <v>443</v>
      </c>
      <c r="E179" s="6" t="str">
        <f t="shared" si="50"/>
        <v>Odborná způsobilost letos končí, nutno jít na OP k prodloužení</v>
      </c>
      <c r="F179" s="14">
        <v>40993</v>
      </c>
      <c r="G179" s="24"/>
      <c r="H179" s="24"/>
      <c r="I179" s="24"/>
      <c r="J179" s="24"/>
      <c r="T179" s="12">
        <f>YEAR(nemazat!$A$2)-YEAR(F179)</f>
        <v>5</v>
      </c>
      <c r="U179" s="11">
        <f t="shared" si="51"/>
        <v>0</v>
      </c>
      <c r="V179" s="11">
        <f t="shared" si="52"/>
        <v>0</v>
      </c>
      <c r="W179" s="11">
        <f t="shared" si="53"/>
        <v>0</v>
      </c>
      <c r="X179" s="11">
        <f t="shared" si="54"/>
        <v>0</v>
      </c>
      <c r="Y179" s="12">
        <f t="shared" si="48"/>
        <v>0</v>
      </c>
      <c r="Z179" s="12">
        <f t="shared" si="55"/>
        <v>2017</v>
      </c>
      <c r="AA179" s="11">
        <f t="shared" si="49"/>
        <v>2</v>
      </c>
      <c r="AB179" s="11">
        <f ca="1" t="shared" si="56"/>
        <v>0</v>
      </c>
      <c r="AC179" s="11">
        <f t="shared" si="57"/>
        <v>0</v>
      </c>
    </row>
    <row r="180" spans="1:29" ht="15" customHeight="1">
      <c r="A180" s="13">
        <v>611115</v>
      </c>
      <c r="B180" s="13" t="s">
        <v>29</v>
      </c>
      <c r="C180" s="13" t="s">
        <v>527</v>
      </c>
      <c r="D180" s="13" t="s">
        <v>534</v>
      </c>
      <c r="E180" s="6" t="str">
        <f t="shared" si="50"/>
        <v>Odborná způsobilost platná do roku 2018</v>
      </c>
      <c r="F180" s="14">
        <v>41357</v>
      </c>
      <c r="G180" s="24"/>
      <c r="H180" s="24"/>
      <c r="I180" s="24"/>
      <c r="J180" s="24"/>
      <c r="T180" s="12">
        <f>YEAR(nemazat!$A$2)-YEAR(F180)</f>
        <v>4</v>
      </c>
      <c r="U180" s="11">
        <f t="shared" si="51"/>
        <v>0</v>
      </c>
      <c r="V180" s="11">
        <f t="shared" si="52"/>
        <v>0</v>
      </c>
      <c r="W180" s="11">
        <f t="shared" si="53"/>
        <v>0</v>
      </c>
      <c r="X180" s="11">
        <f t="shared" si="54"/>
        <v>0</v>
      </c>
      <c r="Y180" s="12">
        <f t="shared" si="48"/>
        <v>0</v>
      </c>
      <c r="Z180" s="12">
        <f t="shared" si="55"/>
        <v>2018</v>
      </c>
      <c r="AA180" s="11">
        <f t="shared" si="49"/>
        <v>5</v>
      </c>
      <c r="AB180" s="11">
        <f ca="1" t="shared" si="56"/>
        <v>0</v>
      </c>
      <c r="AC180" s="11">
        <f t="shared" si="57"/>
        <v>0</v>
      </c>
    </row>
    <row r="181" spans="1:29" ht="15" customHeight="1">
      <c r="A181" s="13">
        <v>611115</v>
      </c>
      <c r="B181" s="13" t="s">
        <v>29</v>
      </c>
      <c r="C181" s="13" t="s">
        <v>527</v>
      </c>
      <c r="D181" s="13" t="s">
        <v>344</v>
      </c>
      <c r="E181" s="6" t="str">
        <f t="shared" si="50"/>
        <v>Odborná způsobilost letos končí, nutno jít na OP k prodloužení</v>
      </c>
      <c r="F181" s="14">
        <v>40993</v>
      </c>
      <c r="G181" s="24"/>
      <c r="H181" s="24"/>
      <c r="I181" s="24"/>
      <c r="J181" s="24"/>
      <c r="T181" s="12">
        <f>YEAR(nemazat!$A$2)-YEAR(F181)</f>
        <v>5</v>
      </c>
      <c r="U181" s="11">
        <f t="shared" si="51"/>
        <v>0</v>
      </c>
      <c r="V181" s="11">
        <f t="shared" si="52"/>
        <v>0</v>
      </c>
      <c r="W181" s="11">
        <f t="shared" si="53"/>
        <v>0</v>
      </c>
      <c r="X181" s="11">
        <f t="shared" si="54"/>
        <v>0</v>
      </c>
      <c r="Y181" s="12">
        <f t="shared" si="48"/>
        <v>0</v>
      </c>
      <c r="Z181" s="12">
        <f t="shared" si="55"/>
        <v>2017</v>
      </c>
      <c r="AA181" s="11">
        <f t="shared" si="49"/>
        <v>2</v>
      </c>
      <c r="AB181" s="11">
        <f ca="1" t="shared" si="56"/>
        <v>0</v>
      </c>
      <c r="AC181" s="11">
        <f t="shared" si="57"/>
        <v>0</v>
      </c>
    </row>
    <row r="182" spans="1:29" ht="15" customHeight="1">
      <c r="A182" s="13">
        <v>611116</v>
      </c>
      <c r="B182" s="13" t="s">
        <v>30</v>
      </c>
      <c r="C182" s="13" t="s">
        <v>526</v>
      </c>
      <c r="D182" s="13" t="s">
        <v>342</v>
      </c>
      <c r="E182" s="6" t="str">
        <f t="shared" si="50"/>
        <v>Málo OP, musí až na OP k získání OZ (40 hodin) v roce 2018</v>
      </c>
      <c r="F182" s="24">
        <v>41384</v>
      </c>
      <c r="G182" s="14"/>
      <c r="H182" s="14"/>
      <c r="I182" s="14"/>
      <c r="J182" s="14"/>
      <c r="T182" s="12">
        <f>YEAR(nemazat!$A$2)-YEAR(F182)</f>
        <v>4</v>
      </c>
      <c r="U182" s="11">
        <f t="shared" si="51"/>
        <v>0</v>
      </c>
      <c r="V182" s="11">
        <f t="shared" si="52"/>
        <v>0</v>
      </c>
      <c r="W182" s="11">
        <f t="shared" si="53"/>
        <v>0</v>
      </c>
      <c r="X182" s="11">
        <f t="shared" si="54"/>
        <v>0</v>
      </c>
      <c r="Y182" s="12">
        <f t="shared" si="48"/>
        <v>0</v>
      </c>
      <c r="Z182" s="12">
        <f t="shared" si="55"/>
        <v>2018</v>
      </c>
      <c r="AA182" s="11">
        <f t="shared" si="49"/>
        <v>1</v>
      </c>
      <c r="AB182" s="11">
        <f ca="1" t="shared" si="56"/>
        <v>0</v>
      </c>
      <c r="AC182" s="11">
        <f t="shared" si="57"/>
        <v>1</v>
      </c>
    </row>
    <row r="183" spans="1:29" ht="15" customHeight="1">
      <c r="A183" s="13">
        <v>611116</v>
      </c>
      <c r="B183" s="13" t="s">
        <v>30</v>
      </c>
      <c r="C183" s="13" t="s">
        <v>526</v>
      </c>
      <c r="D183" s="13" t="s">
        <v>604</v>
      </c>
      <c r="E183" s="6" t="str">
        <f t="shared" si="50"/>
        <v>Je doporučeno jít letos na OP k prodloužení OZ</v>
      </c>
      <c r="F183" s="14">
        <v>41740</v>
      </c>
      <c r="G183" s="14">
        <v>42077</v>
      </c>
      <c r="H183" s="14">
        <v>42441</v>
      </c>
      <c r="I183" s="14"/>
      <c r="J183" s="14"/>
      <c r="T183" s="12">
        <f>YEAR(nemazat!$A$2)-YEAR(F183)</f>
        <v>3</v>
      </c>
      <c r="U183" s="11">
        <f t="shared" si="51"/>
        <v>1</v>
      </c>
      <c r="V183" s="11">
        <f t="shared" si="52"/>
        <v>1</v>
      </c>
      <c r="W183" s="11">
        <f t="shared" si="53"/>
        <v>0</v>
      </c>
      <c r="X183" s="11">
        <f t="shared" si="54"/>
        <v>0</v>
      </c>
      <c r="Y183" s="12">
        <f t="shared" si="48"/>
        <v>2</v>
      </c>
      <c r="Z183" s="12">
        <f t="shared" si="55"/>
        <v>2019</v>
      </c>
      <c r="AA183" s="11">
        <f t="shared" si="49"/>
        <v>4</v>
      </c>
      <c r="AB183" s="11">
        <f ca="1" t="shared" si="56"/>
        <v>1</v>
      </c>
      <c r="AC183" s="11">
        <f t="shared" si="57"/>
        <v>1</v>
      </c>
    </row>
    <row r="184" spans="1:29" ht="15" customHeight="1">
      <c r="A184" s="13">
        <v>611116</v>
      </c>
      <c r="B184" s="13" t="s">
        <v>30</v>
      </c>
      <c r="C184" s="13" t="s">
        <v>526</v>
      </c>
      <c r="D184" s="13" t="s">
        <v>239</v>
      </c>
      <c r="E184" s="6" t="str">
        <f t="shared" si="50"/>
        <v>Je doporučeno jít letos na OP k prodloužení OZ</v>
      </c>
      <c r="F184" s="14">
        <v>42441</v>
      </c>
      <c r="G184" s="14"/>
      <c r="H184" s="14"/>
      <c r="I184" s="14"/>
      <c r="J184" s="14"/>
      <c r="T184" s="12">
        <f>YEAR(nemazat!$A$2)-YEAR(F184)</f>
        <v>1</v>
      </c>
      <c r="U184" s="11">
        <f t="shared" si="51"/>
        <v>0</v>
      </c>
      <c r="V184" s="11">
        <f t="shared" si="52"/>
        <v>0</v>
      </c>
      <c r="W184" s="11">
        <f t="shared" si="53"/>
        <v>0</v>
      </c>
      <c r="X184" s="11">
        <f t="shared" si="54"/>
        <v>0</v>
      </c>
      <c r="Y184" s="12">
        <f t="shared" si="48"/>
        <v>0</v>
      </c>
      <c r="Z184" s="12">
        <f t="shared" si="55"/>
        <v>2021</v>
      </c>
      <c r="AA184" s="11">
        <f t="shared" si="49"/>
        <v>4</v>
      </c>
      <c r="AB184" s="11">
        <f ca="1" t="shared" si="56"/>
        <v>0</v>
      </c>
      <c r="AC184" s="11">
        <f t="shared" si="57"/>
        <v>1</v>
      </c>
    </row>
    <row r="185" spans="1:29" ht="15" customHeight="1">
      <c r="A185" s="13">
        <v>611116</v>
      </c>
      <c r="B185" s="13" t="s">
        <v>30</v>
      </c>
      <c r="C185" s="13" t="s">
        <v>527</v>
      </c>
      <c r="D185" s="13" t="s">
        <v>33</v>
      </c>
      <c r="E185" s="6" t="str">
        <f t="shared" si="50"/>
        <v>Odborná způsobilost platná do roku 2020</v>
      </c>
      <c r="F185" s="14">
        <v>42091</v>
      </c>
      <c r="G185" s="24"/>
      <c r="H185" s="24"/>
      <c r="I185" s="24"/>
      <c r="J185" s="24"/>
      <c r="T185" s="12">
        <f>YEAR(nemazat!$A$2)-YEAR(F185)</f>
        <v>2</v>
      </c>
      <c r="U185" s="11">
        <f t="shared" si="51"/>
        <v>0</v>
      </c>
      <c r="V185" s="11">
        <f t="shared" si="52"/>
        <v>0</v>
      </c>
      <c r="W185" s="11">
        <f t="shared" si="53"/>
        <v>0</v>
      </c>
      <c r="X185" s="11">
        <f t="shared" si="54"/>
        <v>0</v>
      </c>
      <c r="Y185" s="12">
        <f t="shared" si="48"/>
        <v>0</v>
      </c>
      <c r="Z185" s="12">
        <f t="shared" si="55"/>
        <v>2020</v>
      </c>
      <c r="AA185" s="11">
        <f t="shared" si="49"/>
        <v>5</v>
      </c>
      <c r="AB185" s="11">
        <f ca="1" t="shared" si="56"/>
        <v>0</v>
      </c>
      <c r="AC185" s="11">
        <f t="shared" si="57"/>
        <v>0</v>
      </c>
    </row>
    <row r="186" spans="1:29" ht="15" customHeight="1">
      <c r="A186" s="13">
        <v>611116</v>
      </c>
      <c r="B186" s="13" t="s">
        <v>30</v>
      </c>
      <c r="C186" s="13" t="s">
        <v>527</v>
      </c>
      <c r="D186" s="13" t="s">
        <v>35</v>
      </c>
      <c r="E186" s="6" t="str">
        <f t="shared" si="50"/>
        <v>Odborná způsobilost platná do roku 2021</v>
      </c>
      <c r="F186" s="14">
        <v>42448</v>
      </c>
      <c r="G186" s="24"/>
      <c r="H186" s="24"/>
      <c r="I186" s="24"/>
      <c r="J186" s="24"/>
      <c r="T186" s="12">
        <f>YEAR(nemazat!$A$2)-YEAR(F186)</f>
        <v>1</v>
      </c>
      <c r="U186" s="11">
        <f t="shared" si="51"/>
        <v>0</v>
      </c>
      <c r="V186" s="11">
        <f t="shared" si="52"/>
        <v>0</v>
      </c>
      <c r="W186" s="11">
        <f t="shared" si="53"/>
        <v>0</v>
      </c>
      <c r="X186" s="11">
        <f t="shared" si="54"/>
        <v>0</v>
      </c>
      <c r="Y186" s="12">
        <f t="shared" si="48"/>
        <v>0</v>
      </c>
      <c r="Z186" s="12">
        <f t="shared" si="55"/>
        <v>2021</v>
      </c>
      <c r="AA186" s="11">
        <f aca="true" t="shared" si="58" ref="AA186:AA199">IF(AC186=1,IF(F186,IF(T186&gt;5,0,IF(T186=0,5,IF(T186=5,IF(Y186&lt;(T186-3),1,2),IF(Y186&lt;(T186-3),1,IF(Y186=(T186-3),3,4))))),-1),IF(F186,IF(T186&gt;5,0,IF(T186=5,2,5)),-1))</f>
        <v>5</v>
      </c>
      <c r="AB186" s="11">
        <f ca="1" t="shared" si="56"/>
        <v>0</v>
      </c>
      <c r="AC186" s="11">
        <f t="shared" si="57"/>
        <v>0</v>
      </c>
    </row>
    <row r="187" spans="1:29" ht="15" customHeight="1">
      <c r="A187" s="13">
        <v>611116</v>
      </c>
      <c r="B187" s="13" t="s">
        <v>30</v>
      </c>
      <c r="C187" s="13" t="s">
        <v>527</v>
      </c>
      <c r="D187" s="13" t="s">
        <v>34</v>
      </c>
      <c r="E187" s="6" t="str">
        <f t="shared" si="50"/>
        <v>Odborná způsobilost platná do roku 2020</v>
      </c>
      <c r="F187" s="14">
        <v>42091</v>
      </c>
      <c r="G187" s="24"/>
      <c r="H187" s="24"/>
      <c r="I187" s="24"/>
      <c r="J187" s="24"/>
      <c r="T187" s="12">
        <f>YEAR(nemazat!$A$2)-YEAR(F187)</f>
        <v>2</v>
      </c>
      <c r="U187" s="11">
        <f t="shared" si="51"/>
        <v>0</v>
      </c>
      <c r="V187" s="11">
        <f t="shared" si="52"/>
        <v>0</v>
      </c>
      <c r="W187" s="11">
        <f t="shared" si="53"/>
        <v>0</v>
      </c>
      <c r="X187" s="11">
        <f t="shared" si="54"/>
        <v>0</v>
      </c>
      <c r="Y187" s="12">
        <f t="shared" si="48"/>
        <v>0</v>
      </c>
      <c r="Z187" s="12">
        <f t="shared" si="55"/>
        <v>2020</v>
      </c>
      <c r="AA187" s="11">
        <f t="shared" si="58"/>
        <v>5</v>
      </c>
      <c r="AB187" s="11">
        <f ca="1" t="shared" si="56"/>
        <v>0</v>
      </c>
      <c r="AC187" s="11">
        <f t="shared" si="57"/>
        <v>0</v>
      </c>
    </row>
    <row r="188" spans="1:29" ht="15" customHeight="1">
      <c r="A188" s="13">
        <v>611116</v>
      </c>
      <c r="B188" s="13" t="s">
        <v>30</v>
      </c>
      <c r="C188" s="13" t="s">
        <v>527</v>
      </c>
      <c r="D188" s="13" t="s">
        <v>275</v>
      </c>
      <c r="E188" s="6" t="str">
        <f t="shared" si="50"/>
        <v>Odborná způsobilost platná do roku 2021</v>
      </c>
      <c r="F188" s="14">
        <v>42448</v>
      </c>
      <c r="G188" s="24"/>
      <c r="H188" s="24"/>
      <c r="I188" s="24"/>
      <c r="J188" s="24"/>
      <c r="T188" s="12">
        <f>YEAR(nemazat!$A$2)-YEAR(F188)</f>
        <v>1</v>
      </c>
      <c r="U188" s="11">
        <f t="shared" si="51"/>
        <v>0</v>
      </c>
      <c r="V188" s="11">
        <f t="shared" si="52"/>
        <v>0</v>
      </c>
      <c r="W188" s="11">
        <f t="shared" si="53"/>
        <v>0</v>
      </c>
      <c r="X188" s="11">
        <f t="shared" si="54"/>
        <v>0</v>
      </c>
      <c r="Y188" s="12">
        <f t="shared" si="48"/>
        <v>0</v>
      </c>
      <c r="Z188" s="12">
        <f t="shared" si="55"/>
        <v>2021</v>
      </c>
      <c r="AA188" s="11">
        <f t="shared" si="58"/>
        <v>5</v>
      </c>
      <c r="AB188" s="11">
        <f ca="1" t="shared" si="56"/>
        <v>0</v>
      </c>
      <c r="AC188" s="11">
        <f t="shared" si="57"/>
        <v>0</v>
      </c>
    </row>
    <row r="189" spans="1:29" ht="15" customHeight="1">
      <c r="A189" s="13">
        <v>611116</v>
      </c>
      <c r="B189" s="13" t="s">
        <v>30</v>
      </c>
      <c r="C189" s="13" t="s">
        <v>527</v>
      </c>
      <c r="D189" s="13" t="s">
        <v>610</v>
      </c>
      <c r="E189" s="6" t="str">
        <f t="shared" si="50"/>
        <v>Odborná způsobilost platná do roku 2019</v>
      </c>
      <c r="F189" s="14">
        <v>41740</v>
      </c>
      <c r="G189" s="24"/>
      <c r="H189" s="24"/>
      <c r="I189" s="24"/>
      <c r="J189" s="24"/>
      <c r="T189" s="12">
        <f>YEAR(nemazat!$A$2)-YEAR(F189)</f>
        <v>3</v>
      </c>
      <c r="U189" s="11">
        <f t="shared" si="51"/>
        <v>0</v>
      </c>
      <c r="V189" s="11">
        <f t="shared" si="52"/>
        <v>0</v>
      </c>
      <c r="W189" s="11">
        <f t="shared" si="53"/>
        <v>0</v>
      </c>
      <c r="X189" s="11">
        <f t="shared" si="54"/>
        <v>0</v>
      </c>
      <c r="Y189" s="12">
        <f>SUM(U189:X189)</f>
        <v>0</v>
      </c>
      <c r="Z189" s="12">
        <f t="shared" si="55"/>
        <v>2019</v>
      </c>
      <c r="AA189" s="11">
        <f t="shared" si="58"/>
        <v>5</v>
      </c>
      <c r="AB189" s="11">
        <f ca="1" t="shared" si="56"/>
        <v>0</v>
      </c>
      <c r="AC189" s="11">
        <f t="shared" si="57"/>
        <v>0</v>
      </c>
    </row>
    <row r="190" spans="1:29" ht="15" customHeight="1">
      <c r="A190" s="13">
        <v>611117</v>
      </c>
      <c r="B190" s="13" t="s">
        <v>31</v>
      </c>
      <c r="C190" s="13" t="s">
        <v>526</v>
      </c>
      <c r="D190" s="13" t="s">
        <v>276</v>
      </c>
      <c r="E190" s="6" t="str">
        <f t="shared" si="50"/>
        <v>Je doporučeno jít letos na OP k prodloužení OZ</v>
      </c>
      <c r="F190" s="14">
        <v>42441</v>
      </c>
      <c r="G190" s="14"/>
      <c r="H190" s="14"/>
      <c r="I190" s="14"/>
      <c r="J190" s="14"/>
      <c r="T190" s="12">
        <f>YEAR(nemazat!$A$2)-YEAR(F190)</f>
        <v>1</v>
      </c>
      <c r="U190" s="11">
        <f t="shared" si="51"/>
        <v>0</v>
      </c>
      <c r="V190" s="11">
        <f t="shared" si="52"/>
        <v>0</v>
      </c>
      <c r="W190" s="11">
        <f t="shared" si="53"/>
        <v>0</v>
      </c>
      <c r="X190" s="11">
        <f t="shared" si="54"/>
        <v>0</v>
      </c>
      <c r="Y190" s="12">
        <f t="shared" si="48"/>
        <v>0</v>
      </c>
      <c r="Z190" s="12">
        <f t="shared" si="55"/>
        <v>2021</v>
      </c>
      <c r="AA190" s="11">
        <f t="shared" si="58"/>
        <v>4</v>
      </c>
      <c r="AB190" s="11">
        <f ca="1" t="shared" si="56"/>
        <v>0</v>
      </c>
      <c r="AC190" s="11">
        <f t="shared" si="57"/>
        <v>1</v>
      </c>
    </row>
    <row r="191" spans="1:29" ht="15" customHeight="1">
      <c r="A191" s="13">
        <v>611117</v>
      </c>
      <c r="B191" s="13" t="s">
        <v>31</v>
      </c>
      <c r="C191" s="13" t="s">
        <v>526</v>
      </c>
      <c r="D191" s="13" t="s">
        <v>241</v>
      </c>
      <c r="E191" s="6" t="str">
        <f t="shared" si="50"/>
        <v>Je doporučeno jít letos na OP k prodloužení OZ</v>
      </c>
      <c r="F191" s="14">
        <v>42441</v>
      </c>
      <c r="G191" s="14"/>
      <c r="H191" s="14"/>
      <c r="I191" s="14"/>
      <c r="J191" s="14"/>
      <c r="T191" s="12">
        <f>YEAR(nemazat!$A$2)-YEAR(F191)</f>
        <v>1</v>
      </c>
      <c r="U191" s="11">
        <f t="shared" si="51"/>
        <v>0</v>
      </c>
      <c r="V191" s="11">
        <f t="shared" si="52"/>
        <v>0</v>
      </c>
      <c r="W191" s="11">
        <f t="shared" si="53"/>
        <v>0</v>
      </c>
      <c r="X191" s="11">
        <f t="shared" si="54"/>
        <v>0</v>
      </c>
      <c r="Y191" s="12">
        <f aca="true" t="shared" si="59" ref="Y191:Y199">SUM(U191:X191)</f>
        <v>0</v>
      </c>
      <c r="Z191" s="12">
        <f t="shared" si="55"/>
        <v>2021</v>
      </c>
      <c r="AA191" s="11">
        <f t="shared" si="58"/>
        <v>4</v>
      </c>
      <c r="AB191" s="11">
        <f ca="1" t="shared" si="56"/>
        <v>0</v>
      </c>
      <c r="AC191" s="11">
        <f t="shared" si="57"/>
        <v>1</v>
      </c>
    </row>
    <row r="192" spans="1:29" ht="15" customHeight="1">
      <c r="A192" s="13">
        <v>611117</v>
      </c>
      <c r="B192" s="13" t="s">
        <v>31</v>
      </c>
      <c r="C192" s="13" t="s">
        <v>526</v>
      </c>
      <c r="D192" s="13" t="s">
        <v>245</v>
      </c>
      <c r="E192" s="6" t="str">
        <f t="shared" si="50"/>
        <v>Musí letos na OP k prodloužení, jinak znovu na získání OZ (40 hodin) v roce 2018</v>
      </c>
      <c r="F192" s="14">
        <v>41384</v>
      </c>
      <c r="G192" s="14"/>
      <c r="H192" s="14">
        <v>42077</v>
      </c>
      <c r="I192" s="14"/>
      <c r="J192" s="14"/>
      <c r="T192" s="12">
        <f>YEAR(nemazat!$A$2)-YEAR(F192)</f>
        <v>4</v>
      </c>
      <c r="U192" s="11">
        <f t="shared" si="51"/>
        <v>0</v>
      </c>
      <c r="V192" s="11">
        <f t="shared" si="52"/>
        <v>1</v>
      </c>
      <c r="W192" s="11">
        <f t="shared" si="53"/>
        <v>0</v>
      </c>
      <c r="X192" s="11">
        <f t="shared" si="54"/>
        <v>0</v>
      </c>
      <c r="Y192" s="12">
        <f t="shared" si="59"/>
        <v>1</v>
      </c>
      <c r="Z192" s="12">
        <f t="shared" si="55"/>
        <v>2018</v>
      </c>
      <c r="AA192" s="11">
        <f t="shared" si="58"/>
        <v>3</v>
      </c>
      <c r="AB192" s="11">
        <f ca="1" t="shared" si="56"/>
        <v>0</v>
      </c>
      <c r="AC192" s="11">
        <f t="shared" si="57"/>
        <v>1</v>
      </c>
    </row>
    <row r="193" spans="1:29" ht="15" customHeight="1">
      <c r="A193" s="13">
        <v>611117</v>
      </c>
      <c r="B193" s="13" t="s">
        <v>31</v>
      </c>
      <c r="C193" s="13" t="s">
        <v>526</v>
      </c>
      <c r="D193" s="13" t="s">
        <v>240</v>
      </c>
      <c r="E193" s="6" t="str">
        <f t="shared" si="50"/>
        <v>Je doporučeno jít letos na OP k prodloužení OZ</v>
      </c>
      <c r="F193" s="14">
        <v>42441</v>
      </c>
      <c r="G193" s="14"/>
      <c r="H193" s="14"/>
      <c r="I193" s="14"/>
      <c r="J193" s="14"/>
      <c r="T193" s="12">
        <f>YEAR(nemazat!$A$2)-YEAR(F193)</f>
        <v>1</v>
      </c>
      <c r="U193" s="11">
        <f t="shared" si="51"/>
        <v>0</v>
      </c>
      <c r="V193" s="11">
        <f t="shared" si="52"/>
        <v>0</v>
      </c>
      <c r="W193" s="11">
        <f t="shared" si="53"/>
        <v>0</v>
      </c>
      <c r="X193" s="11">
        <f t="shared" si="54"/>
        <v>0</v>
      </c>
      <c r="Y193" s="12">
        <f t="shared" si="59"/>
        <v>0</v>
      </c>
      <c r="Z193" s="12">
        <f t="shared" si="55"/>
        <v>2021</v>
      </c>
      <c r="AA193" s="11">
        <f t="shared" si="58"/>
        <v>4</v>
      </c>
      <c r="AB193" s="11">
        <f ca="1" t="shared" si="56"/>
        <v>0</v>
      </c>
      <c r="AC193" s="11">
        <f t="shared" si="57"/>
        <v>1</v>
      </c>
    </row>
    <row r="194" spans="1:29" ht="15" customHeight="1">
      <c r="A194" s="13">
        <v>611117</v>
      </c>
      <c r="B194" s="13" t="s">
        <v>31</v>
      </c>
      <c r="C194" s="13" t="s">
        <v>526</v>
      </c>
      <c r="D194" s="13" t="s">
        <v>243</v>
      </c>
      <c r="E194" s="6" t="str">
        <f t="shared" si="50"/>
        <v>Je doporučeno jít letos na OP k prodloužení OZ</v>
      </c>
      <c r="F194" s="14">
        <v>42441</v>
      </c>
      <c r="G194" s="14"/>
      <c r="H194" s="14"/>
      <c r="I194" s="14"/>
      <c r="J194" s="14"/>
      <c r="T194" s="12">
        <f>YEAR(nemazat!$A$2)-YEAR(F194)</f>
        <v>1</v>
      </c>
      <c r="U194" s="11">
        <f t="shared" si="51"/>
        <v>0</v>
      </c>
      <c r="V194" s="11">
        <f t="shared" si="52"/>
        <v>0</v>
      </c>
      <c r="W194" s="11">
        <f t="shared" si="53"/>
        <v>0</v>
      </c>
      <c r="X194" s="11">
        <f t="shared" si="54"/>
        <v>0</v>
      </c>
      <c r="Y194" s="12">
        <f t="shared" si="59"/>
        <v>0</v>
      </c>
      <c r="Z194" s="12">
        <f t="shared" si="55"/>
        <v>2021</v>
      </c>
      <c r="AA194" s="11">
        <f t="shared" si="58"/>
        <v>4</v>
      </c>
      <c r="AB194" s="11">
        <f ca="1" t="shared" si="56"/>
        <v>0</v>
      </c>
      <c r="AC194" s="11">
        <f t="shared" si="57"/>
        <v>1</v>
      </c>
    </row>
    <row r="195" spans="1:29" ht="15" customHeight="1">
      <c r="A195" s="13">
        <v>611117</v>
      </c>
      <c r="B195" s="13" t="s">
        <v>31</v>
      </c>
      <c r="C195" s="13" t="s">
        <v>526</v>
      </c>
      <c r="D195" s="13" t="s">
        <v>242</v>
      </c>
      <c r="E195" s="6" t="str">
        <f t="shared" si="50"/>
        <v>Je doporučeno jít letos na OP k prodloužení OZ</v>
      </c>
      <c r="F195" s="14">
        <v>42441</v>
      </c>
      <c r="G195" s="14"/>
      <c r="H195" s="14"/>
      <c r="I195" s="14"/>
      <c r="J195" s="14"/>
      <c r="T195" s="12">
        <f>YEAR(nemazat!$A$2)-YEAR(F195)</f>
        <v>1</v>
      </c>
      <c r="U195" s="11">
        <f t="shared" si="51"/>
        <v>0</v>
      </c>
      <c r="V195" s="11">
        <f t="shared" si="52"/>
        <v>0</v>
      </c>
      <c r="W195" s="11">
        <f t="shared" si="53"/>
        <v>0</v>
      </c>
      <c r="X195" s="11">
        <f t="shared" si="54"/>
        <v>0</v>
      </c>
      <c r="Y195" s="12">
        <f t="shared" si="59"/>
        <v>0</v>
      </c>
      <c r="Z195" s="12">
        <f t="shared" si="55"/>
        <v>2021</v>
      </c>
      <c r="AA195" s="11">
        <f t="shared" si="58"/>
        <v>4</v>
      </c>
      <c r="AB195" s="11">
        <f ca="1" t="shared" si="56"/>
        <v>0</v>
      </c>
      <c r="AC195" s="11">
        <f t="shared" si="57"/>
        <v>1</v>
      </c>
    </row>
    <row r="196" spans="1:29" ht="15" customHeight="1">
      <c r="A196" s="13">
        <v>611117</v>
      </c>
      <c r="B196" s="13" t="s">
        <v>31</v>
      </c>
      <c r="C196" s="13" t="s">
        <v>527</v>
      </c>
      <c r="D196" s="13" t="s">
        <v>244</v>
      </c>
      <c r="E196" s="6" t="str">
        <f t="shared" si="50"/>
        <v>Odborná způsobilost platná do roku 2021</v>
      </c>
      <c r="F196" s="14">
        <v>42448</v>
      </c>
      <c r="G196" s="24"/>
      <c r="H196" s="24"/>
      <c r="I196" s="24"/>
      <c r="J196" s="24"/>
      <c r="T196" s="12">
        <f>YEAR(nemazat!$A$2)-YEAR(F196)</f>
        <v>1</v>
      </c>
      <c r="U196" s="11">
        <f t="shared" si="51"/>
        <v>0</v>
      </c>
      <c r="V196" s="11">
        <f t="shared" si="52"/>
        <v>0</v>
      </c>
      <c r="W196" s="11">
        <f t="shared" si="53"/>
        <v>0</v>
      </c>
      <c r="X196" s="11">
        <f t="shared" si="54"/>
        <v>0</v>
      </c>
      <c r="Y196" s="12">
        <f t="shared" si="59"/>
        <v>0</v>
      </c>
      <c r="Z196" s="12">
        <f t="shared" si="55"/>
        <v>2021</v>
      </c>
      <c r="AA196" s="11">
        <f t="shared" si="58"/>
        <v>5</v>
      </c>
      <c r="AB196" s="11">
        <f ca="1" t="shared" si="56"/>
        <v>0</v>
      </c>
      <c r="AC196" s="11">
        <f t="shared" si="57"/>
        <v>0</v>
      </c>
    </row>
    <row r="197" spans="1:29" ht="15" customHeight="1">
      <c r="A197" s="13">
        <v>611117</v>
      </c>
      <c r="B197" s="13" t="s">
        <v>31</v>
      </c>
      <c r="C197" s="13" t="s">
        <v>527</v>
      </c>
      <c r="D197" s="13" t="s">
        <v>633</v>
      </c>
      <c r="E197" s="6" t="str">
        <f t="shared" si="50"/>
        <v>Odborná způsobilost platná do roku 2020</v>
      </c>
      <c r="F197" s="14">
        <v>42097</v>
      </c>
      <c r="G197" s="24"/>
      <c r="H197" s="24"/>
      <c r="I197" s="24"/>
      <c r="J197" s="24"/>
      <c r="T197" s="12">
        <f>YEAR(nemazat!$A$2)-YEAR(F197)</f>
        <v>2</v>
      </c>
      <c r="U197" s="11">
        <f t="shared" si="51"/>
        <v>0</v>
      </c>
      <c r="V197" s="11">
        <f t="shared" si="52"/>
        <v>0</v>
      </c>
      <c r="W197" s="11">
        <f t="shared" si="53"/>
        <v>0</v>
      </c>
      <c r="X197" s="11">
        <f t="shared" si="54"/>
        <v>0</v>
      </c>
      <c r="Y197" s="12">
        <f t="shared" si="59"/>
        <v>0</v>
      </c>
      <c r="Z197" s="12">
        <f t="shared" si="55"/>
        <v>2020</v>
      </c>
      <c r="AA197" s="11">
        <f t="shared" si="58"/>
        <v>5</v>
      </c>
      <c r="AB197" s="11">
        <f ca="1" t="shared" si="56"/>
        <v>0</v>
      </c>
      <c r="AC197" s="11">
        <f t="shared" si="57"/>
        <v>0</v>
      </c>
    </row>
    <row r="198" spans="1:29" ht="15" customHeight="1">
      <c r="A198" s="13">
        <v>611117</v>
      </c>
      <c r="B198" s="13" t="s">
        <v>31</v>
      </c>
      <c r="C198" s="13" t="s">
        <v>527</v>
      </c>
      <c r="D198" s="13" t="s">
        <v>690</v>
      </c>
      <c r="E198" s="6" t="str">
        <f t="shared" si="50"/>
        <v>Odborná způsobilost platná do roku 2021</v>
      </c>
      <c r="F198" s="14">
        <v>42448</v>
      </c>
      <c r="G198" s="24"/>
      <c r="H198" s="24"/>
      <c r="I198" s="24"/>
      <c r="J198" s="24"/>
      <c r="T198" s="12">
        <f>YEAR(nemazat!$A$2)-YEAR(F198)</f>
        <v>1</v>
      </c>
      <c r="U198" s="11">
        <f t="shared" si="51"/>
        <v>0</v>
      </c>
      <c r="V198" s="11">
        <f t="shared" si="52"/>
        <v>0</v>
      </c>
      <c r="W198" s="11">
        <f t="shared" si="53"/>
        <v>0</v>
      </c>
      <c r="X198" s="11">
        <f t="shared" si="54"/>
        <v>0</v>
      </c>
      <c r="Y198" s="12">
        <f t="shared" si="59"/>
        <v>0</v>
      </c>
      <c r="Z198" s="12">
        <f t="shared" si="55"/>
        <v>2021</v>
      </c>
      <c r="AA198" s="11">
        <f t="shared" si="58"/>
        <v>5</v>
      </c>
      <c r="AB198" s="11">
        <f ca="1" t="shared" si="56"/>
        <v>0</v>
      </c>
      <c r="AC198" s="11">
        <f t="shared" si="57"/>
        <v>0</v>
      </c>
    </row>
    <row r="199" spans="1:29" ht="15" customHeight="1">
      <c r="A199" s="13">
        <v>611117</v>
      </c>
      <c r="B199" s="13" t="s">
        <v>31</v>
      </c>
      <c r="C199" s="13" t="s">
        <v>527</v>
      </c>
      <c r="D199" s="13" t="s">
        <v>634</v>
      </c>
      <c r="E199" s="6" t="str">
        <f t="shared" si="50"/>
        <v>Odborná způsobilost platná do roku 2020</v>
      </c>
      <c r="F199" s="14">
        <v>42097</v>
      </c>
      <c r="G199" s="24"/>
      <c r="H199" s="24"/>
      <c r="I199" s="24"/>
      <c r="J199" s="24"/>
      <c r="T199" s="12">
        <f>YEAR(nemazat!$A$2)-YEAR(F199)</f>
        <v>2</v>
      </c>
      <c r="U199" s="11">
        <f t="shared" si="51"/>
        <v>0</v>
      </c>
      <c r="V199" s="11">
        <f t="shared" si="52"/>
        <v>0</v>
      </c>
      <c r="W199" s="11">
        <f t="shared" si="53"/>
        <v>0</v>
      </c>
      <c r="X199" s="11">
        <f t="shared" si="54"/>
        <v>0</v>
      </c>
      <c r="Y199" s="12">
        <f t="shared" si="59"/>
        <v>0</v>
      </c>
      <c r="Z199" s="12">
        <f t="shared" si="55"/>
        <v>2020</v>
      </c>
      <c r="AA199" s="11">
        <f t="shared" si="58"/>
        <v>5</v>
      </c>
      <c r="AB199" s="11">
        <f ca="1" t="shared" si="56"/>
        <v>0</v>
      </c>
      <c r="AC199" s="11">
        <f t="shared" si="57"/>
        <v>0</v>
      </c>
    </row>
  </sheetData>
  <sheetProtection insertColumns="0" insertRows="0" deleteColumns="0" deleteRows="0" sort="0" autoFilter="0"/>
  <autoFilter ref="A2:J199"/>
  <mergeCells count="2">
    <mergeCell ref="E1:J1"/>
    <mergeCell ref="A1:D1"/>
  </mergeCells>
  <conditionalFormatting sqref="E71 E3:E4 E135:E199 E124:E133 E116:E122 E100:E114 E75:E97 E63:E69 E30:E61 E22:E28 E6:E20">
    <cfRule type="expression" priority="403" dxfId="3" stopIfTrue="1">
      <formula>AA3&gt;4</formula>
    </cfRule>
  </conditionalFormatting>
  <conditionalFormatting sqref="E71 E3:E4 E135:E199 E124:E133 E116:E122 E100:E114 E75:E97 E63:E69 E30:E61 E22:E28 E6:E20">
    <cfRule type="expression" priority="395" dxfId="2" stopIfTrue="1">
      <formula>AA3&lt;1</formula>
    </cfRule>
    <cfRule type="expression" priority="396" dxfId="1" stopIfTrue="1">
      <formula>AA3=1</formula>
    </cfRule>
    <cfRule type="expression" priority="397" dxfId="0" stopIfTrue="1">
      <formula>AND(AA3&gt;1,AA3&lt;4)</formula>
    </cfRule>
  </conditionalFormatting>
  <conditionalFormatting sqref="G71:J71 G3:J4 G135:J199 G124:J133 G116:J122 G100:J114 G75:J97 G63:J69 G30:J61 G22:J28 G6:J20">
    <cfRule type="expression" priority="387" dxfId="7" stopIfTrue="1">
      <formula>$AC3=0</formula>
    </cfRule>
  </conditionalFormatting>
  <conditionalFormatting sqref="E123">
    <cfRule type="expression" priority="326" dxfId="3" stopIfTrue="1">
      <formula>AA123&gt;4</formula>
    </cfRule>
  </conditionalFormatting>
  <conditionalFormatting sqref="E123">
    <cfRule type="expression" priority="323" dxfId="2" stopIfTrue="1">
      <formula>AA123&lt;1</formula>
    </cfRule>
    <cfRule type="expression" priority="324" dxfId="1" stopIfTrue="1">
      <formula>AA123=1</formula>
    </cfRule>
    <cfRule type="expression" priority="325" dxfId="0" stopIfTrue="1">
      <formula>AND(AA123&gt;1,AA123&lt;4)</formula>
    </cfRule>
  </conditionalFormatting>
  <conditionalFormatting sqref="G123:J123">
    <cfRule type="expression" priority="320" dxfId="7" stopIfTrue="1">
      <formula>$AC123=0</formula>
    </cfRule>
  </conditionalFormatting>
  <conditionalFormatting sqref="E29">
    <cfRule type="expression" priority="306" dxfId="3" stopIfTrue="1">
      <formula>AA29&gt;4</formula>
    </cfRule>
  </conditionalFormatting>
  <conditionalFormatting sqref="E29">
    <cfRule type="expression" priority="303" dxfId="2" stopIfTrue="1">
      <formula>AA29&lt;1</formula>
    </cfRule>
    <cfRule type="expression" priority="304" dxfId="1" stopIfTrue="1">
      <formula>AA29=1</formula>
    </cfRule>
    <cfRule type="expression" priority="305" dxfId="0" stopIfTrue="1">
      <formula>AND(AA29&gt;1,AA29&lt;4)</formula>
    </cfRule>
  </conditionalFormatting>
  <conditionalFormatting sqref="G29:J29">
    <cfRule type="expression" priority="300" dxfId="7" stopIfTrue="1">
      <formula>$AC29=0</formula>
    </cfRule>
  </conditionalFormatting>
  <conditionalFormatting sqref="E72">
    <cfRule type="expression" priority="299" dxfId="3" stopIfTrue="1">
      <formula>AA72&gt;4</formula>
    </cfRule>
  </conditionalFormatting>
  <conditionalFormatting sqref="E72">
    <cfRule type="expression" priority="296" dxfId="2" stopIfTrue="1">
      <formula>AA72&lt;1</formula>
    </cfRule>
    <cfRule type="expression" priority="297" dxfId="1" stopIfTrue="1">
      <formula>AA72=1</formula>
    </cfRule>
    <cfRule type="expression" priority="298" dxfId="0" stopIfTrue="1">
      <formula>AND(AA72&gt;1,AA72&lt;4)</formula>
    </cfRule>
  </conditionalFormatting>
  <conditionalFormatting sqref="G72:J72">
    <cfRule type="expression" priority="293" dxfId="7" stopIfTrue="1">
      <formula>$AC72=0</formula>
    </cfRule>
  </conditionalFormatting>
  <conditionalFormatting sqref="E73">
    <cfRule type="expression" priority="292" dxfId="3" stopIfTrue="1">
      <formula>AA73&gt;4</formula>
    </cfRule>
  </conditionalFormatting>
  <conditionalFormatting sqref="E73">
    <cfRule type="expression" priority="289" dxfId="2" stopIfTrue="1">
      <formula>AA73&lt;1</formula>
    </cfRule>
    <cfRule type="expression" priority="290" dxfId="1" stopIfTrue="1">
      <formula>AA73=1</formula>
    </cfRule>
    <cfRule type="expression" priority="291" dxfId="0" stopIfTrue="1">
      <formula>AND(AA73&gt;1,AA73&lt;4)</formula>
    </cfRule>
  </conditionalFormatting>
  <conditionalFormatting sqref="G73:J73">
    <cfRule type="expression" priority="286" dxfId="7" stopIfTrue="1">
      <formula>$AC73=0</formula>
    </cfRule>
  </conditionalFormatting>
  <conditionalFormatting sqref="E5">
    <cfRule type="expression" priority="278" dxfId="3" stopIfTrue="1">
      <formula>AA5&gt;4</formula>
    </cfRule>
  </conditionalFormatting>
  <conditionalFormatting sqref="E5">
    <cfRule type="expression" priority="275" dxfId="2" stopIfTrue="1">
      <formula>AA5&lt;1</formula>
    </cfRule>
    <cfRule type="expression" priority="276" dxfId="1" stopIfTrue="1">
      <formula>AA5=1</formula>
    </cfRule>
    <cfRule type="expression" priority="277" dxfId="0" stopIfTrue="1">
      <formula>AND(AA5&gt;1,AA5&lt;4)</formula>
    </cfRule>
  </conditionalFormatting>
  <conditionalFormatting sqref="G5:J5">
    <cfRule type="expression" priority="272" dxfId="7" stopIfTrue="1">
      <formula>$AC5=0</formula>
    </cfRule>
  </conditionalFormatting>
  <conditionalFormatting sqref="E62">
    <cfRule type="expression" priority="271" dxfId="3" stopIfTrue="1">
      <formula>AA62&gt;4</formula>
    </cfRule>
  </conditionalFormatting>
  <conditionalFormatting sqref="E62">
    <cfRule type="expression" priority="268" dxfId="2" stopIfTrue="1">
      <formula>AA62&lt;1</formula>
    </cfRule>
    <cfRule type="expression" priority="269" dxfId="1" stopIfTrue="1">
      <formula>AA62=1</formula>
    </cfRule>
    <cfRule type="expression" priority="270" dxfId="0" stopIfTrue="1">
      <formula>AND(AA62&gt;1,AA62&lt;4)</formula>
    </cfRule>
  </conditionalFormatting>
  <conditionalFormatting sqref="G62:J62">
    <cfRule type="expression" priority="265" dxfId="7" stopIfTrue="1">
      <formula>$AC62=0</formula>
    </cfRule>
  </conditionalFormatting>
  <conditionalFormatting sqref="E21">
    <cfRule type="expression" priority="154" dxfId="3" stopIfTrue="1">
      <formula>AA21&gt;4</formula>
    </cfRule>
  </conditionalFormatting>
  <conditionalFormatting sqref="E21">
    <cfRule type="expression" priority="151" dxfId="2" stopIfTrue="1">
      <formula>AA21&lt;1</formula>
    </cfRule>
    <cfRule type="expression" priority="152" dxfId="1" stopIfTrue="1">
      <formula>AA21=1</formula>
    </cfRule>
    <cfRule type="expression" priority="153" dxfId="0" stopIfTrue="1">
      <formula>AND(AA21&gt;1,AA21&lt;4)</formula>
    </cfRule>
  </conditionalFormatting>
  <conditionalFormatting sqref="G21:J21">
    <cfRule type="expression" priority="148" dxfId="7" stopIfTrue="1">
      <formula>$AC21=0</formula>
    </cfRule>
  </conditionalFormatting>
  <conditionalFormatting sqref="E115">
    <cfRule type="expression" priority="69" dxfId="3" stopIfTrue="1">
      <formula>AA115&gt;4</formula>
    </cfRule>
  </conditionalFormatting>
  <conditionalFormatting sqref="E115">
    <cfRule type="expression" priority="66" dxfId="2" stopIfTrue="1">
      <formula>AA115&lt;1</formula>
    </cfRule>
    <cfRule type="expression" priority="67" dxfId="1" stopIfTrue="1">
      <formula>AA115=1</formula>
    </cfRule>
    <cfRule type="expression" priority="68" dxfId="0" stopIfTrue="1">
      <formula>AND(AA115&gt;1,AA115&lt;4)</formula>
    </cfRule>
  </conditionalFormatting>
  <conditionalFormatting sqref="G115:J115">
    <cfRule type="expression" priority="64" dxfId="7" stopIfTrue="1">
      <formula>$AC115=0</formula>
    </cfRule>
  </conditionalFormatting>
  <conditionalFormatting sqref="E98">
    <cfRule type="expression" priority="49" dxfId="3" stopIfTrue="1">
      <formula>AA98&gt;4</formula>
    </cfRule>
  </conditionalFormatting>
  <conditionalFormatting sqref="E98">
    <cfRule type="expression" priority="46" dxfId="2" stopIfTrue="1">
      <formula>AA98&lt;1</formula>
    </cfRule>
    <cfRule type="expression" priority="47" dxfId="1" stopIfTrue="1">
      <formula>AA98=1</formula>
    </cfRule>
    <cfRule type="expression" priority="48" dxfId="0" stopIfTrue="1">
      <formula>AND(AA98&gt;1,AA98&lt;4)</formula>
    </cfRule>
  </conditionalFormatting>
  <conditionalFormatting sqref="G98:J98">
    <cfRule type="expression" priority="43" dxfId="7" stopIfTrue="1">
      <formula>$AC98=0</formula>
    </cfRule>
  </conditionalFormatting>
  <conditionalFormatting sqref="E99">
    <cfRule type="expression" priority="42" dxfId="3" stopIfTrue="1">
      <formula>AA99&gt;4</formula>
    </cfRule>
  </conditionalFormatting>
  <conditionalFormatting sqref="E99">
    <cfRule type="expression" priority="39" dxfId="2" stopIfTrue="1">
      <formula>AA99&lt;1</formula>
    </cfRule>
    <cfRule type="expression" priority="40" dxfId="1" stopIfTrue="1">
      <formula>AA99=1</formula>
    </cfRule>
    <cfRule type="expression" priority="41" dxfId="0" stopIfTrue="1">
      <formula>AND(AA99&gt;1,AA99&lt;4)</formula>
    </cfRule>
  </conditionalFormatting>
  <conditionalFormatting sqref="G99:J99">
    <cfRule type="expression" priority="36" dxfId="7" stopIfTrue="1">
      <formula>$AC99=0</formula>
    </cfRule>
  </conditionalFormatting>
  <conditionalFormatting sqref="E70">
    <cfRule type="expression" priority="21" dxfId="3" stopIfTrue="1">
      <formula>AA70&gt;4</formula>
    </cfRule>
  </conditionalFormatting>
  <conditionalFormatting sqref="E70">
    <cfRule type="expression" priority="18" dxfId="2" stopIfTrue="1">
      <formula>AA70&lt;1</formula>
    </cfRule>
    <cfRule type="expression" priority="19" dxfId="1" stopIfTrue="1">
      <formula>AA70=1</formula>
    </cfRule>
    <cfRule type="expression" priority="20" dxfId="0" stopIfTrue="1">
      <formula>AND(AA70&gt;1,AA70&lt;4)</formula>
    </cfRule>
  </conditionalFormatting>
  <conditionalFormatting sqref="G70:J70">
    <cfRule type="expression" priority="15" dxfId="7" stopIfTrue="1">
      <formula>$AC70=0</formula>
    </cfRule>
  </conditionalFormatting>
  <conditionalFormatting sqref="E74">
    <cfRule type="expression" priority="14" dxfId="3" stopIfTrue="1">
      <formula>AA74&gt;4</formula>
    </cfRule>
  </conditionalFormatting>
  <conditionalFormatting sqref="E74">
    <cfRule type="expression" priority="11" dxfId="2" stopIfTrue="1">
      <formula>AA74&lt;1</formula>
    </cfRule>
    <cfRule type="expression" priority="12" dxfId="1" stopIfTrue="1">
      <formula>AA74=1</formula>
    </cfRule>
    <cfRule type="expression" priority="13" dxfId="0" stopIfTrue="1">
      <formula>AND(AA74&gt;1,AA74&lt;4)</formula>
    </cfRule>
  </conditionalFormatting>
  <conditionalFormatting sqref="G74:J74">
    <cfRule type="expression" priority="8" dxfId="7" stopIfTrue="1">
      <formula>$AC74=0</formula>
    </cfRule>
  </conditionalFormatting>
  <conditionalFormatting sqref="E134">
    <cfRule type="expression" priority="7" dxfId="3" stopIfTrue="1">
      <formula>AA134&gt;4</formula>
    </cfRule>
  </conditionalFormatting>
  <conditionalFormatting sqref="E134">
    <cfRule type="expression" priority="4" dxfId="2" stopIfTrue="1">
      <formula>AA134&lt;1</formula>
    </cfRule>
    <cfRule type="expression" priority="5" dxfId="1" stopIfTrue="1">
      <formula>AA134=1</formula>
    </cfRule>
    <cfRule type="expression" priority="6" dxfId="0" stopIfTrue="1">
      <formula>AND(AA134&gt;1,AA134&lt;4)</formula>
    </cfRule>
  </conditionalFormatting>
  <conditionalFormatting sqref="G134:J134">
    <cfRule type="expression" priority="1" dxfId="7" stopIfTrue="1">
      <formula>$AC134=0</formula>
    </cfRule>
  </conditionalFormatting>
  <printOptions/>
  <pageMargins left="0.7086614173228347" right="0.7086614173228347" top="0.7874015748031497" bottom="0.7874015748031497" header="0.31496062992125984" footer="0.31496062992125984"/>
  <pageSetup fitToHeight="0" fitToWidth="1" horizontalDpi="300" verticalDpi="3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AE377"/>
  <sheetViews>
    <sheetView zoomScale="80" zoomScaleNormal="80" zoomScaleSheetLayoutView="100" workbookViewId="0" topLeftCell="A1">
      <pane xSplit="4" ySplit="2" topLeftCell="E3" activePane="bottomRight" state="frozen"/>
      <selection pane="topLeft" activeCell="A1" sqref="A1"/>
      <selection pane="topRight" activeCell="F1" sqref="F1"/>
      <selection pane="bottomLeft" activeCell="A2" sqref="A2"/>
      <selection pane="bottomRight" activeCell="E3" sqref="E3"/>
    </sheetView>
  </sheetViews>
  <sheetFormatPr defaultColWidth="9.140625" defaultRowHeight="15"/>
  <cols>
    <col min="1" max="1" width="12.57421875" style="3" customWidth="1"/>
    <col min="2" max="2" width="24.8515625" style="3" customWidth="1"/>
    <col min="3" max="3" width="22.421875" style="3" customWidth="1"/>
    <col min="4" max="4" width="25.57421875" style="3" customWidth="1"/>
    <col min="5" max="5" width="81.57421875" style="3" customWidth="1"/>
    <col min="6" max="6" width="17.28125" style="3" customWidth="1"/>
    <col min="7" max="7" width="15.140625" style="3" customWidth="1"/>
    <col min="8" max="8" width="17.57421875" style="3" customWidth="1"/>
    <col min="9" max="9" width="14.57421875" style="3" customWidth="1"/>
    <col min="10" max="10" width="15.421875" style="3" customWidth="1"/>
    <col min="11" max="21" width="9.140625" style="3" customWidth="1"/>
    <col min="22" max="31" width="9.140625" style="3" hidden="1" customWidth="1"/>
    <col min="32" max="16384" width="9.140625" style="3" customWidth="1"/>
  </cols>
  <sheetData>
    <row r="1" spans="1:10" ht="51" customHeight="1">
      <c r="A1" s="47" t="s">
        <v>738</v>
      </c>
      <c r="B1" s="47"/>
      <c r="C1" s="47"/>
      <c r="D1" s="47"/>
      <c r="E1" s="48" t="s">
        <v>545</v>
      </c>
      <c r="F1" s="49"/>
      <c r="G1" s="49"/>
      <c r="H1" s="49"/>
      <c r="I1" s="49"/>
      <c r="J1" s="50"/>
    </row>
    <row r="2" spans="1:31" ht="94.5" customHeight="1">
      <c r="A2" s="7" t="s">
        <v>8</v>
      </c>
      <c r="B2" s="7" t="s">
        <v>7</v>
      </c>
      <c r="C2" s="7" t="s">
        <v>471</v>
      </c>
      <c r="D2" s="7" t="s">
        <v>0</v>
      </c>
      <c r="E2" s="20" t="s">
        <v>739</v>
      </c>
      <c r="F2" s="30" t="s">
        <v>626</v>
      </c>
      <c r="G2" s="30" t="s">
        <v>627</v>
      </c>
      <c r="H2" s="30" t="s">
        <v>628</v>
      </c>
      <c r="I2" s="30" t="s">
        <v>629</v>
      </c>
      <c r="J2" s="30" t="s">
        <v>630</v>
      </c>
      <c r="V2" s="12" t="s">
        <v>539</v>
      </c>
      <c r="W2" s="11" t="s">
        <v>536</v>
      </c>
      <c r="X2" s="11" t="s">
        <v>540</v>
      </c>
      <c r="Y2" s="11" t="s">
        <v>537</v>
      </c>
      <c r="Z2" s="11" t="s">
        <v>538</v>
      </c>
      <c r="AA2" s="12" t="s">
        <v>541</v>
      </c>
      <c r="AB2" s="12" t="s">
        <v>542</v>
      </c>
      <c r="AC2" s="11" t="s">
        <v>543</v>
      </c>
      <c r="AD2" s="23" t="s">
        <v>583</v>
      </c>
      <c r="AE2" s="23" t="s">
        <v>586</v>
      </c>
    </row>
    <row r="3" spans="1:31" ht="15" customHeight="1">
      <c r="A3" s="4">
        <v>611300</v>
      </c>
      <c r="B3" s="4" t="s">
        <v>50</v>
      </c>
      <c r="C3" s="4" t="s">
        <v>528</v>
      </c>
      <c r="D3" s="4" t="s">
        <v>501</v>
      </c>
      <c r="E3" s="6" t="str">
        <f aca="true" t="shared" si="0" ref="E3:E66">IF(AC3=0,CONCATENATE("Odborná způsobilost propadla v roce ",AB3),IF(AC3=1,CONCATENATE("Málo OP, musí až na OP k získání OZ (40 hodin) v roce ",AB3),IF(AC3=2,"Odborná způsobilost letos končí, nutno jít na OP k prodloužení OZ",IF(AC3=3,CONCATENATE("Musí letos na OP k prodloužení OZ, jinak znovu na získání OZ (40 hodin) v roce ",AB3),IF(AC3=4,CONCATENATE("Je doporučeno jít letos na OP k prodloužení OZ"),IF(AC3=5,CONCATENATE("Odborná způsobilost platná do roku ",AB3),"Není odborná způsobilost"))))))</f>
        <v>Je doporučeno jít letos na OP k prodloužení OZ</v>
      </c>
      <c r="F3" s="5">
        <v>41734</v>
      </c>
      <c r="G3" s="33"/>
      <c r="H3" s="33">
        <v>42442</v>
      </c>
      <c r="I3" s="5"/>
      <c r="J3" s="5"/>
      <c r="V3" s="12">
        <f>YEAR(nemazat!$A$2)-YEAR(F3)</f>
        <v>3</v>
      </c>
      <c r="W3" s="11">
        <f>IF(G3,1,0)</f>
        <v>0</v>
      </c>
      <c r="X3" s="11">
        <f>IF(H3,1,0)</f>
        <v>1</v>
      </c>
      <c r="Y3" s="11">
        <f aca="true" t="shared" si="1" ref="Y3:Y66">IF(I3,1,0)</f>
        <v>0</v>
      </c>
      <c r="Z3" s="11">
        <f aca="true" t="shared" si="2" ref="Z3:Z66">IF(J3,1,0)</f>
        <v>0</v>
      </c>
      <c r="AA3" s="12">
        <f aca="true" t="shared" si="3" ref="AA3:AA57">SUM(W3:Z3)</f>
        <v>1</v>
      </c>
      <c r="AB3" s="12">
        <f aca="true" t="shared" si="4" ref="AB3:AB66">YEAR(F3)+5</f>
        <v>2019</v>
      </c>
      <c r="AC3" s="11">
        <f aca="true" t="shared" si="5" ref="AC3:AC66">IF(AE3=1,IF(F3,IF(V3&gt;5,0,IF(V3=0,5,IF(V3=5,IF(AA3&lt;(V3-3),1,2),IF(AA3&lt;(V3-3),1,IF(AA3=(V3-3),3,4))))),-1),IF(F3,IF(V3&gt;5,0,IF(V3=5,2,5)),-1))</f>
        <v>4</v>
      </c>
      <c r="AD3" s="11">
        <f ca="1">IF(OR(YEAR(G3)=YEAR(TODAY()),YEAR(H3)=YEAR(TODAY()),YEAR(I3)=YEAR(TODAY()),YEAR(J3)=YEAR(TODAY())),1,0)</f>
        <v>1</v>
      </c>
      <c r="AE3" s="11">
        <f aca="true" t="shared" si="6" ref="AE3:AE66">IF(MID(C3,1,3)="vel",1,0)</f>
        <v>1</v>
      </c>
    </row>
    <row r="4" spans="1:31" ht="15" customHeight="1">
      <c r="A4" s="4">
        <v>611300</v>
      </c>
      <c r="B4" s="4" t="s">
        <v>50</v>
      </c>
      <c r="C4" s="4" t="s">
        <v>528</v>
      </c>
      <c r="D4" s="4" t="s">
        <v>502</v>
      </c>
      <c r="E4" s="6" t="str">
        <f t="shared" si="0"/>
        <v>Je doporučeno jít letos na OP k prodloužení OZ</v>
      </c>
      <c r="F4" s="5">
        <v>41357</v>
      </c>
      <c r="G4" s="5">
        <v>41734</v>
      </c>
      <c r="H4" s="5"/>
      <c r="I4" s="5">
        <v>42442</v>
      </c>
      <c r="J4" s="5"/>
      <c r="V4" s="12">
        <f>YEAR(nemazat!$A$2)-YEAR(F4)</f>
        <v>4</v>
      </c>
      <c r="W4" s="11">
        <f aca="true" t="shared" si="7" ref="W4:W66">IF(G4,1,0)</f>
        <v>1</v>
      </c>
      <c r="X4" s="11">
        <f aca="true" t="shared" si="8" ref="X4:X66">IF(H4,1,0)</f>
        <v>0</v>
      </c>
      <c r="Y4" s="11">
        <f t="shared" si="1"/>
        <v>1</v>
      </c>
      <c r="Z4" s="11">
        <f t="shared" si="2"/>
        <v>0</v>
      </c>
      <c r="AA4" s="12">
        <f t="shared" si="3"/>
        <v>2</v>
      </c>
      <c r="AB4" s="12">
        <f t="shared" si="4"/>
        <v>2018</v>
      </c>
      <c r="AC4" s="11">
        <f t="shared" si="5"/>
        <v>4</v>
      </c>
      <c r="AD4" s="11">
        <f aca="true" ca="1" t="shared" si="9" ref="AD4:AD66">IF(OR(YEAR(G4)=YEAR(TODAY()),YEAR(H4)=YEAR(TODAY()),YEAR(I4)=YEAR(TODAY()),YEAR(J4)=YEAR(TODAY())),1,0)</f>
        <v>1</v>
      </c>
      <c r="AE4" s="11">
        <f t="shared" si="6"/>
        <v>1</v>
      </c>
    </row>
    <row r="5" spans="1:31" ht="15" customHeight="1">
      <c r="A5" s="4">
        <v>611300</v>
      </c>
      <c r="B5" s="4" t="s">
        <v>50</v>
      </c>
      <c r="C5" s="4" t="s">
        <v>528</v>
      </c>
      <c r="D5" s="4" t="s">
        <v>289</v>
      </c>
      <c r="E5" s="6" t="str">
        <f t="shared" si="0"/>
        <v>Je doporučeno jít letos na OP k prodloužení OZ</v>
      </c>
      <c r="F5" s="5">
        <v>41357</v>
      </c>
      <c r="G5" s="5">
        <v>41734</v>
      </c>
      <c r="H5" s="5"/>
      <c r="I5" s="5">
        <v>42442</v>
      </c>
      <c r="J5" s="5"/>
      <c r="V5" s="12">
        <f>YEAR(nemazat!$A$2)-YEAR(F5)</f>
        <v>4</v>
      </c>
      <c r="W5" s="11">
        <f t="shared" si="7"/>
        <v>1</v>
      </c>
      <c r="X5" s="11">
        <f t="shared" si="8"/>
        <v>0</v>
      </c>
      <c r="Y5" s="11">
        <f t="shared" si="1"/>
        <v>1</v>
      </c>
      <c r="Z5" s="11">
        <f t="shared" si="2"/>
        <v>0</v>
      </c>
      <c r="AA5" s="12">
        <f t="shared" si="3"/>
        <v>2</v>
      </c>
      <c r="AB5" s="12">
        <f t="shared" si="4"/>
        <v>2018</v>
      </c>
      <c r="AC5" s="11">
        <f t="shared" si="5"/>
        <v>4</v>
      </c>
      <c r="AD5" s="11">
        <f ca="1" t="shared" si="9"/>
        <v>1</v>
      </c>
      <c r="AE5" s="11">
        <f t="shared" si="6"/>
        <v>1</v>
      </c>
    </row>
    <row r="6" spans="1:31" ht="15" customHeight="1">
      <c r="A6" s="4">
        <v>611300</v>
      </c>
      <c r="B6" s="4" t="s">
        <v>50</v>
      </c>
      <c r="C6" s="4" t="s">
        <v>528</v>
      </c>
      <c r="D6" s="4" t="s">
        <v>500</v>
      </c>
      <c r="E6" s="6" t="str">
        <f t="shared" si="0"/>
        <v>Je doporučeno jít letos na OP k prodloužení OZ</v>
      </c>
      <c r="F6" s="5">
        <v>41734</v>
      </c>
      <c r="G6" s="26"/>
      <c r="H6" s="33">
        <v>42442</v>
      </c>
      <c r="I6" s="5"/>
      <c r="J6" s="5"/>
      <c r="V6" s="12">
        <f>YEAR(nemazat!$A$2)-YEAR(F6)</f>
        <v>3</v>
      </c>
      <c r="W6" s="11">
        <f t="shared" si="7"/>
        <v>0</v>
      </c>
      <c r="X6" s="11">
        <f t="shared" si="8"/>
        <v>1</v>
      </c>
      <c r="Y6" s="11">
        <f t="shared" si="1"/>
        <v>0</v>
      </c>
      <c r="Z6" s="11">
        <f t="shared" si="2"/>
        <v>0</v>
      </c>
      <c r="AA6" s="12">
        <f t="shared" si="3"/>
        <v>1</v>
      </c>
      <c r="AB6" s="12">
        <f t="shared" si="4"/>
        <v>2019</v>
      </c>
      <c r="AC6" s="11">
        <f t="shared" si="5"/>
        <v>4</v>
      </c>
      <c r="AD6" s="11">
        <f ca="1" t="shared" si="9"/>
        <v>1</v>
      </c>
      <c r="AE6" s="11">
        <f t="shared" si="6"/>
        <v>1</v>
      </c>
    </row>
    <row r="7" spans="1:31" ht="15" customHeight="1">
      <c r="A7" s="4">
        <v>611300</v>
      </c>
      <c r="B7" s="4" t="s">
        <v>50</v>
      </c>
      <c r="C7" s="4" t="s">
        <v>529</v>
      </c>
      <c r="D7" s="4" t="s">
        <v>221</v>
      </c>
      <c r="E7" s="6" t="str">
        <f t="shared" si="0"/>
        <v>Odborná způsobilost platná do roku 2021</v>
      </c>
      <c r="F7" s="5">
        <v>42468</v>
      </c>
      <c r="G7" s="5"/>
      <c r="H7" s="5"/>
      <c r="I7" s="5"/>
      <c r="J7" s="5"/>
      <c r="V7" s="12">
        <f>YEAR(nemazat!$A$2)-YEAR(F7)</f>
        <v>1</v>
      </c>
      <c r="W7" s="11">
        <f t="shared" si="7"/>
        <v>0</v>
      </c>
      <c r="X7" s="11">
        <f t="shared" si="8"/>
        <v>0</v>
      </c>
      <c r="Y7" s="11">
        <f t="shared" si="1"/>
        <v>0</v>
      </c>
      <c r="Z7" s="11">
        <f t="shared" si="2"/>
        <v>0</v>
      </c>
      <c r="AA7" s="12">
        <f t="shared" si="3"/>
        <v>0</v>
      </c>
      <c r="AB7" s="12">
        <f t="shared" si="4"/>
        <v>2021</v>
      </c>
      <c r="AC7" s="11">
        <f t="shared" si="5"/>
        <v>5</v>
      </c>
      <c r="AD7" s="11">
        <f ca="1" t="shared" si="9"/>
        <v>0</v>
      </c>
      <c r="AE7" s="11">
        <f t="shared" si="6"/>
        <v>0</v>
      </c>
    </row>
    <row r="8" spans="1:31" ht="15" customHeight="1">
      <c r="A8" s="4">
        <v>611300</v>
      </c>
      <c r="B8" s="4" t="s">
        <v>50</v>
      </c>
      <c r="C8" s="4" t="s">
        <v>529</v>
      </c>
      <c r="D8" s="4" t="s">
        <v>288</v>
      </c>
      <c r="E8" s="6" t="str">
        <f t="shared" si="0"/>
        <v>Odborná způsobilost platná do roku 2021</v>
      </c>
      <c r="F8" s="5">
        <v>42448</v>
      </c>
      <c r="G8" s="5"/>
      <c r="H8" s="5"/>
      <c r="I8" s="5"/>
      <c r="J8" s="5"/>
      <c r="V8" s="12">
        <f>YEAR(nemazat!$A$2)-YEAR(F8)</f>
        <v>1</v>
      </c>
      <c r="W8" s="11">
        <f t="shared" si="7"/>
        <v>0</v>
      </c>
      <c r="X8" s="11">
        <f t="shared" si="8"/>
        <v>0</v>
      </c>
      <c r="Y8" s="11">
        <f t="shared" si="1"/>
        <v>0</v>
      </c>
      <c r="Z8" s="11">
        <f t="shared" si="2"/>
        <v>0</v>
      </c>
      <c r="AA8" s="12">
        <f t="shared" si="3"/>
        <v>0</v>
      </c>
      <c r="AB8" s="12">
        <f t="shared" si="4"/>
        <v>2021</v>
      </c>
      <c r="AC8" s="11">
        <f t="shared" si="5"/>
        <v>5</v>
      </c>
      <c r="AD8" s="11">
        <f ca="1" t="shared" si="9"/>
        <v>0</v>
      </c>
      <c r="AE8" s="11">
        <f t="shared" si="6"/>
        <v>0</v>
      </c>
    </row>
    <row r="9" spans="1:31" ht="15" customHeight="1">
      <c r="A9" s="4">
        <v>611300</v>
      </c>
      <c r="B9" s="4" t="s">
        <v>50</v>
      </c>
      <c r="C9" s="4" t="s">
        <v>529</v>
      </c>
      <c r="D9" s="4" t="s">
        <v>171</v>
      </c>
      <c r="E9" s="6" t="str">
        <f t="shared" si="0"/>
        <v>Odborná způsobilost platná do roku 2021</v>
      </c>
      <c r="F9" s="5">
        <v>42468</v>
      </c>
      <c r="G9" s="5"/>
      <c r="H9" s="5"/>
      <c r="I9" s="5"/>
      <c r="J9" s="5"/>
      <c r="V9" s="12">
        <f>YEAR(nemazat!$A$2)-YEAR(F9)</f>
        <v>1</v>
      </c>
      <c r="W9" s="11">
        <f t="shared" si="7"/>
        <v>0</v>
      </c>
      <c r="X9" s="11">
        <f t="shared" si="8"/>
        <v>0</v>
      </c>
      <c r="Y9" s="11">
        <f t="shared" si="1"/>
        <v>0</v>
      </c>
      <c r="Z9" s="11">
        <f t="shared" si="2"/>
        <v>0</v>
      </c>
      <c r="AA9" s="12">
        <f t="shared" si="3"/>
        <v>0</v>
      </c>
      <c r="AB9" s="12">
        <f t="shared" si="4"/>
        <v>2021</v>
      </c>
      <c r="AC9" s="11">
        <f t="shared" si="5"/>
        <v>5</v>
      </c>
      <c r="AD9" s="11">
        <f ca="1" t="shared" si="9"/>
        <v>0</v>
      </c>
      <c r="AE9" s="11">
        <f t="shared" si="6"/>
        <v>0</v>
      </c>
    </row>
    <row r="10" spans="1:31" ht="15" customHeight="1">
      <c r="A10" s="4">
        <v>611303</v>
      </c>
      <c r="B10" s="4" t="s">
        <v>51</v>
      </c>
      <c r="C10" s="4" t="s">
        <v>528</v>
      </c>
      <c r="D10" s="4" t="s">
        <v>387</v>
      </c>
      <c r="E10" s="6" t="str">
        <f t="shared" si="0"/>
        <v>Odborná způsobilost letos končí, nutno jít na OP k prodloužení OZ</v>
      </c>
      <c r="F10" s="25">
        <v>41028</v>
      </c>
      <c r="G10" s="5"/>
      <c r="H10" s="5">
        <v>41734</v>
      </c>
      <c r="I10" s="5">
        <v>42077</v>
      </c>
      <c r="J10" s="5">
        <v>42442</v>
      </c>
      <c r="V10" s="12">
        <f>YEAR(nemazat!$A$2)-YEAR(F10)</f>
        <v>5</v>
      </c>
      <c r="W10" s="11">
        <f t="shared" si="7"/>
        <v>0</v>
      </c>
      <c r="X10" s="11">
        <f t="shared" si="8"/>
        <v>1</v>
      </c>
      <c r="Y10" s="11">
        <f t="shared" si="1"/>
        <v>1</v>
      </c>
      <c r="Z10" s="11">
        <f t="shared" si="2"/>
        <v>1</v>
      </c>
      <c r="AA10" s="12">
        <f t="shared" si="3"/>
        <v>3</v>
      </c>
      <c r="AB10" s="12">
        <f t="shared" si="4"/>
        <v>2017</v>
      </c>
      <c r="AC10" s="11">
        <f t="shared" si="5"/>
        <v>2</v>
      </c>
      <c r="AD10" s="11">
        <f ca="1" t="shared" si="9"/>
        <v>1</v>
      </c>
      <c r="AE10" s="11">
        <f t="shared" si="6"/>
        <v>1</v>
      </c>
    </row>
    <row r="11" spans="1:31" ht="15" customHeight="1">
      <c r="A11" s="4">
        <v>611303</v>
      </c>
      <c r="B11" s="4" t="s">
        <v>51</v>
      </c>
      <c r="C11" s="4" t="s">
        <v>528</v>
      </c>
      <c r="D11" s="4" t="s">
        <v>386</v>
      </c>
      <c r="E11" s="6" t="str">
        <f t="shared" si="0"/>
        <v>Je doporučeno jít letos na OP k prodloužení OZ</v>
      </c>
      <c r="F11" s="5">
        <v>41357</v>
      </c>
      <c r="G11" s="5"/>
      <c r="H11" s="5">
        <v>42077</v>
      </c>
      <c r="I11" s="5">
        <v>42442</v>
      </c>
      <c r="J11" s="5"/>
      <c r="V11" s="12">
        <f>YEAR(nemazat!$A$2)-YEAR(F11)</f>
        <v>4</v>
      </c>
      <c r="W11" s="11">
        <f t="shared" si="7"/>
        <v>0</v>
      </c>
      <c r="X11" s="11">
        <f t="shared" si="8"/>
        <v>1</v>
      </c>
      <c r="Y11" s="11">
        <f t="shared" si="1"/>
        <v>1</v>
      </c>
      <c r="Z11" s="11">
        <f t="shared" si="2"/>
        <v>0</v>
      </c>
      <c r="AA11" s="12">
        <f t="shared" si="3"/>
        <v>2</v>
      </c>
      <c r="AB11" s="12">
        <f t="shared" si="4"/>
        <v>2018</v>
      </c>
      <c r="AC11" s="11">
        <f t="shared" si="5"/>
        <v>4</v>
      </c>
      <c r="AD11" s="11">
        <f ca="1" t="shared" si="9"/>
        <v>1</v>
      </c>
      <c r="AE11" s="11">
        <f t="shared" si="6"/>
        <v>1</v>
      </c>
    </row>
    <row r="12" spans="1:31" ht="15" customHeight="1">
      <c r="A12" s="4">
        <v>611303</v>
      </c>
      <c r="B12" s="4" t="s">
        <v>51</v>
      </c>
      <c r="C12" s="4" t="s">
        <v>528</v>
      </c>
      <c r="D12" s="4" t="s">
        <v>478</v>
      </c>
      <c r="E12" s="6" t="str">
        <f t="shared" si="0"/>
        <v>Odborná způsobilost letos končí, nutno jít na OP k prodloužení OZ</v>
      </c>
      <c r="F12" s="25">
        <v>41028</v>
      </c>
      <c r="G12" s="5"/>
      <c r="H12" s="5">
        <v>41734</v>
      </c>
      <c r="I12" s="5">
        <v>42077</v>
      </c>
      <c r="J12" s="5">
        <v>42442</v>
      </c>
      <c r="V12" s="12">
        <f>YEAR(nemazat!$A$2)-YEAR(F12)</f>
        <v>5</v>
      </c>
      <c r="W12" s="11">
        <f t="shared" si="7"/>
        <v>0</v>
      </c>
      <c r="X12" s="11">
        <f t="shared" si="8"/>
        <v>1</v>
      </c>
      <c r="Y12" s="11">
        <f t="shared" si="1"/>
        <v>1</v>
      </c>
      <c r="Z12" s="11">
        <f t="shared" si="2"/>
        <v>1</v>
      </c>
      <c r="AA12" s="12">
        <f t="shared" si="3"/>
        <v>3</v>
      </c>
      <c r="AB12" s="12">
        <f t="shared" si="4"/>
        <v>2017</v>
      </c>
      <c r="AC12" s="11">
        <f t="shared" si="5"/>
        <v>2</v>
      </c>
      <c r="AD12" s="11">
        <f ca="1" t="shared" si="9"/>
        <v>1</v>
      </c>
      <c r="AE12" s="11">
        <f t="shared" si="6"/>
        <v>1</v>
      </c>
    </row>
    <row r="13" spans="1:31" ht="15" customHeight="1">
      <c r="A13" s="4">
        <v>611303</v>
      </c>
      <c r="B13" s="4" t="s">
        <v>51</v>
      </c>
      <c r="C13" s="4" t="s">
        <v>529</v>
      </c>
      <c r="D13" s="4" t="s">
        <v>385</v>
      </c>
      <c r="E13" s="6" t="str">
        <f t="shared" si="0"/>
        <v>Odborná způsobilost letos končí, nutno jít na OP k prodloužení OZ</v>
      </c>
      <c r="F13" s="5">
        <v>41028</v>
      </c>
      <c r="G13" s="5"/>
      <c r="H13" s="5"/>
      <c r="I13" s="5"/>
      <c r="J13" s="5"/>
      <c r="V13" s="12">
        <f>YEAR(nemazat!$A$2)-YEAR(F13)</f>
        <v>5</v>
      </c>
      <c r="W13" s="11">
        <f t="shared" si="7"/>
        <v>0</v>
      </c>
      <c r="X13" s="11">
        <f t="shared" si="8"/>
        <v>0</v>
      </c>
      <c r="Y13" s="11">
        <f t="shared" si="1"/>
        <v>0</v>
      </c>
      <c r="Z13" s="11">
        <f t="shared" si="2"/>
        <v>0</v>
      </c>
      <c r="AA13" s="12">
        <f t="shared" si="3"/>
        <v>0</v>
      </c>
      <c r="AB13" s="12">
        <f t="shared" si="4"/>
        <v>2017</v>
      </c>
      <c r="AC13" s="11">
        <f t="shared" si="5"/>
        <v>2</v>
      </c>
      <c r="AD13" s="11">
        <f ca="1" t="shared" si="9"/>
        <v>0</v>
      </c>
      <c r="AE13" s="11">
        <f t="shared" si="6"/>
        <v>0</v>
      </c>
    </row>
    <row r="14" spans="1:31" ht="15" customHeight="1">
      <c r="A14" s="4">
        <v>611303</v>
      </c>
      <c r="B14" s="9" t="s">
        <v>51</v>
      </c>
      <c r="C14" s="4" t="s">
        <v>529</v>
      </c>
      <c r="D14" s="4" t="s">
        <v>479</v>
      </c>
      <c r="E14" s="6" t="str">
        <f t="shared" si="0"/>
        <v>Odborná způsobilost letos končí, nutno jít na OP k prodloužení OZ</v>
      </c>
      <c r="F14" s="5">
        <v>41028</v>
      </c>
      <c r="G14" s="5"/>
      <c r="H14" s="5"/>
      <c r="I14" s="5"/>
      <c r="J14" s="5"/>
      <c r="V14" s="12">
        <f>YEAR(nemazat!$A$2)-YEAR(F14)</f>
        <v>5</v>
      </c>
      <c r="W14" s="11">
        <f t="shared" si="7"/>
        <v>0</v>
      </c>
      <c r="X14" s="11">
        <f t="shared" si="8"/>
        <v>0</v>
      </c>
      <c r="Y14" s="11">
        <f t="shared" si="1"/>
        <v>0</v>
      </c>
      <c r="Z14" s="11">
        <f t="shared" si="2"/>
        <v>0</v>
      </c>
      <c r="AA14" s="12">
        <f t="shared" si="3"/>
        <v>0</v>
      </c>
      <c r="AB14" s="12">
        <f t="shared" si="4"/>
        <v>2017</v>
      </c>
      <c r="AC14" s="11">
        <f t="shared" si="5"/>
        <v>2</v>
      </c>
      <c r="AD14" s="11">
        <f ca="1" t="shared" si="9"/>
        <v>0</v>
      </c>
      <c r="AE14" s="11">
        <f t="shared" si="6"/>
        <v>0</v>
      </c>
    </row>
    <row r="15" spans="1:31" ht="15" customHeight="1">
      <c r="A15" s="4">
        <v>611303</v>
      </c>
      <c r="B15" s="9" t="s">
        <v>51</v>
      </c>
      <c r="C15" s="4" t="s">
        <v>529</v>
      </c>
      <c r="D15" s="4" t="s">
        <v>547</v>
      </c>
      <c r="E15" s="6" t="str">
        <f t="shared" si="0"/>
        <v>Odborná způsobilost platná do roku 2018</v>
      </c>
      <c r="F15" s="5">
        <v>41357</v>
      </c>
      <c r="G15" s="5"/>
      <c r="H15" s="5"/>
      <c r="I15" s="5"/>
      <c r="J15" s="5"/>
      <c r="V15" s="12">
        <f>YEAR(nemazat!$A$2)-YEAR(F15)</f>
        <v>4</v>
      </c>
      <c r="W15" s="11">
        <f t="shared" si="7"/>
        <v>0</v>
      </c>
      <c r="X15" s="11">
        <f t="shared" si="8"/>
        <v>0</v>
      </c>
      <c r="Y15" s="11">
        <f t="shared" si="1"/>
        <v>0</v>
      </c>
      <c r="Z15" s="11">
        <f t="shared" si="2"/>
        <v>0</v>
      </c>
      <c r="AA15" s="12">
        <f t="shared" si="3"/>
        <v>0</v>
      </c>
      <c r="AB15" s="12">
        <f t="shared" si="4"/>
        <v>2018</v>
      </c>
      <c r="AC15" s="11">
        <f t="shared" si="5"/>
        <v>5</v>
      </c>
      <c r="AD15" s="11">
        <f ca="1" t="shared" si="9"/>
        <v>0</v>
      </c>
      <c r="AE15" s="11">
        <f t="shared" si="6"/>
        <v>0</v>
      </c>
    </row>
    <row r="16" spans="1:31" ht="15" customHeight="1">
      <c r="A16" s="4">
        <v>611306</v>
      </c>
      <c r="B16" s="9" t="s">
        <v>52</v>
      </c>
      <c r="C16" s="4" t="s">
        <v>528</v>
      </c>
      <c r="D16" s="4" t="s">
        <v>481</v>
      </c>
      <c r="E16" s="6" t="str">
        <f t="shared" si="0"/>
        <v>Málo OP, musí až na OP k získání OZ (40 hodin) v roce 2017</v>
      </c>
      <c r="F16" s="25">
        <v>41028</v>
      </c>
      <c r="G16" s="5"/>
      <c r="H16" s="5">
        <v>41734</v>
      </c>
      <c r="I16" s="5"/>
      <c r="J16" s="5"/>
      <c r="V16" s="12">
        <f>YEAR(nemazat!$A$2)-YEAR(F16)</f>
        <v>5</v>
      </c>
      <c r="W16" s="11">
        <f t="shared" si="7"/>
        <v>0</v>
      </c>
      <c r="X16" s="11">
        <f t="shared" si="8"/>
        <v>1</v>
      </c>
      <c r="Y16" s="11">
        <f t="shared" si="1"/>
        <v>0</v>
      </c>
      <c r="Z16" s="11">
        <f t="shared" si="2"/>
        <v>0</v>
      </c>
      <c r="AA16" s="12">
        <f t="shared" si="3"/>
        <v>1</v>
      </c>
      <c r="AB16" s="12">
        <f t="shared" si="4"/>
        <v>2017</v>
      </c>
      <c r="AC16" s="11">
        <f t="shared" si="5"/>
        <v>1</v>
      </c>
      <c r="AD16" s="11">
        <f ca="1" t="shared" si="9"/>
        <v>0</v>
      </c>
      <c r="AE16" s="11">
        <f t="shared" si="6"/>
        <v>1</v>
      </c>
    </row>
    <row r="17" spans="1:31" ht="15" customHeight="1">
      <c r="A17" s="4">
        <v>611306</v>
      </c>
      <c r="B17" s="9" t="s">
        <v>52</v>
      </c>
      <c r="C17" s="4" t="s">
        <v>528</v>
      </c>
      <c r="D17" s="4" t="s">
        <v>549</v>
      </c>
      <c r="E17" s="6" t="str">
        <f t="shared" si="0"/>
        <v>Málo OP, musí až na OP k získání OZ (40 hodin) v roce 2018</v>
      </c>
      <c r="F17" s="25">
        <v>41357</v>
      </c>
      <c r="G17" s="5"/>
      <c r="H17" s="5"/>
      <c r="I17" s="5"/>
      <c r="J17" s="5"/>
      <c r="V17" s="12">
        <f>YEAR(nemazat!$A$2)-YEAR(F17)</f>
        <v>4</v>
      </c>
      <c r="W17" s="11">
        <f t="shared" si="7"/>
        <v>0</v>
      </c>
      <c r="X17" s="11">
        <f t="shared" si="8"/>
        <v>0</v>
      </c>
      <c r="Y17" s="11">
        <f t="shared" si="1"/>
        <v>0</v>
      </c>
      <c r="Z17" s="11">
        <f t="shared" si="2"/>
        <v>0</v>
      </c>
      <c r="AA17" s="12">
        <f t="shared" si="3"/>
        <v>0</v>
      </c>
      <c r="AB17" s="12">
        <f t="shared" si="4"/>
        <v>2018</v>
      </c>
      <c r="AC17" s="11">
        <f t="shared" si="5"/>
        <v>1</v>
      </c>
      <c r="AD17" s="11">
        <f ca="1" t="shared" si="9"/>
        <v>0</v>
      </c>
      <c r="AE17" s="11">
        <f t="shared" si="6"/>
        <v>1</v>
      </c>
    </row>
    <row r="18" spans="1:31" ht="15" customHeight="1">
      <c r="A18" s="4">
        <v>611306</v>
      </c>
      <c r="B18" s="4" t="s">
        <v>52</v>
      </c>
      <c r="C18" s="4" t="s">
        <v>528</v>
      </c>
      <c r="D18" s="4" t="s">
        <v>669</v>
      </c>
      <c r="E18" s="6" t="str">
        <f t="shared" si="0"/>
        <v>Je doporučeno jít letos na OP k prodloužení OZ</v>
      </c>
      <c r="F18" s="5">
        <v>42097</v>
      </c>
      <c r="G18" s="5">
        <v>42442</v>
      </c>
      <c r="H18" s="5"/>
      <c r="I18" s="5"/>
      <c r="J18" s="5"/>
      <c r="V18" s="12">
        <f>YEAR(nemazat!$A$2)-YEAR(F18)</f>
        <v>2</v>
      </c>
      <c r="W18" s="11">
        <f t="shared" si="7"/>
        <v>1</v>
      </c>
      <c r="X18" s="11">
        <f t="shared" si="8"/>
        <v>0</v>
      </c>
      <c r="Y18" s="11">
        <f t="shared" si="1"/>
        <v>0</v>
      </c>
      <c r="Z18" s="11">
        <f t="shared" si="2"/>
        <v>0</v>
      </c>
      <c r="AA18" s="12">
        <f>SUM(W18:Z18)</f>
        <v>1</v>
      </c>
      <c r="AB18" s="12">
        <f t="shared" si="4"/>
        <v>2020</v>
      </c>
      <c r="AC18" s="11">
        <f t="shared" si="5"/>
        <v>4</v>
      </c>
      <c r="AD18" s="11">
        <f ca="1" t="shared" si="9"/>
        <v>1</v>
      </c>
      <c r="AE18" s="11">
        <f t="shared" si="6"/>
        <v>1</v>
      </c>
    </row>
    <row r="19" spans="1:31" ht="15" customHeight="1">
      <c r="A19" s="4">
        <v>611306</v>
      </c>
      <c r="B19" s="4" t="s">
        <v>52</v>
      </c>
      <c r="C19" s="4" t="s">
        <v>528</v>
      </c>
      <c r="D19" s="4" t="s">
        <v>480</v>
      </c>
      <c r="E19" s="6" t="str">
        <f t="shared" si="0"/>
        <v>Odborná způsobilost letos končí, nutno jít na OP k prodloužení OZ</v>
      </c>
      <c r="F19" s="5">
        <v>41028</v>
      </c>
      <c r="G19" s="5"/>
      <c r="H19" s="5">
        <v>41734</v>
      </c>
      <c r="I19" s="5">
        <v>42077</v>
      </c>
      <c r="J19" s="5">
        <v>42442</v>
      </c>
      <c r="V19" s="12">
        <f>YEAR(nemazat!$A$2)-YEAR(F19)</f>
        <v>5</v>
      </c>
      <c r="W19" s="11">
        <f t="shared" si="7"/>
        <v>0</v>
      </c>
      <c r="X19" s="11">
        <f t="shared" si="8"/>
        <v>1</v>
      </c>
      <c r="Y19" s="11">
        <f t="shared" si="1"/>
        <v>1</v>
      </c>
      <c r="Z19" s="11">
        <f t="shared" si="2"/>
        <v>1</v>
      </c>
      <c r="AA19" s="12">
        <f t="shared" si="3"/>
        <v>3</v>
      </c>
      <c r="AB19" s="12">
        <f t="shared" si="4"/>
        <v>2017</v>
      </c>
      <c r="AC19" s="11">
        <f t="shared" si="5"/>
        <v>2</v>
      </c>
      <c r="AD19" s="11">
        <f ca="1" t="shared" si="9"/>
        <v>1</v>
      </c>
      <c r="AE19" s="11">
        <f t="shared" si="6"/>
        <v>1</v>
      </c>
    </row>
    <row r="20" spans="1:31" ht="15" customHeight="1">
      <c r="A20" s="4">
        <v>611306</v>
      </c>
      <c r="B20" s="4" t="s">
        <v>52</v>
      </c>
      <c r="C20" s="4" t="s">
        <v>528</v>
      </c>
      <c r="D20" s="4" t="s">
        <v>548</v>
      </c>
      <c r="E20" s="6" t="str">
        <f t="shared" si="0"/>
        <v>Je doporučeno jít letos na OP k prodloužení OZ</v>
      </c>
      <c r="F20" s="5">
        <v>42468</v>
      </c>
      <c r="G20" s="5"/>
      <c r="H20" s="5"/>
      <c r="I20" s="5"/>
      <c r="J20" s="5"/>
      <c r="V20" s="12">
        <f>YEAR(nemazat!$A$2)-YEAR(F20)</f>
        <v>1</v>
      </c>
      <c r="W20" s="11">
        <f t="shared" si="7"/>
        <v>0</v>
      </c>
      <c r="X20" s="11">
        <f t="shared" si="8"/>
        <v>0</v>
      </c>
      <c r="Y20" s="11">
        <f t="shared" si="1"/>
        <v>0</v>
      </c>
      <c r="Z20" s="11">
        <f t="shared" si="2"/>
        <v>0</v>
      </c>
      <c r="AA20" s="12">
        <f t="shared" si="3"/>
        <v>0</v>
      </c>
      <c r="AB20" s="12">
        <f t="shared" si="4"/>
        <v>2021</v>
      </c>
      <c r="AC20" s="11">
        <f t="shared" si="5"/>
        <v>4</v>
      </c>
      <c r="AD20" s="11">
        <f ca="1" t="shared" si="9"/>
        <v>0</v>
      </c>
      <c r="AE20" s="11">
        <f t="shared" si="6"/>
        <v>1</v>
      </c>
    </row>
    <row r="21" spans="1:31" ht="15" customHeight="1">
      <c r="A21" s="4">
        <v>611306</v>
      </c>
      <c r="B21" s="9" t="s">
        <v>52</v>
      </c>
      <c r="C21" s="4" t="s">
        <v>529</v>
      </c>
      <c r="D21" s="4" t="s">
        <v>384</v>
      </c>
      <c r="E21" s="6" t="str">
        <f t="shared" si="0"/>
        <v>Odborná způsobilost letos končí, nutno jít na OP k prodloužení OZ</v>
      </c>
      <c r="F21" s="5">
        <v>41028</v>
      </c>
      <c r="G21" s="5"/>
      <c r="H21" s="5"/>
      <c r="I21" s="5"/>
      <c r="J21" s="5"/>
      <c r="V21" s="12">
        <f>YEAR(nemazat!$A$2)-YEAR(F21)</f>
        <v>5</v>
      </c>
      <c r="W21" s="11">
        <f t="shared" si="7"/>
        <v>0</v>
      </c>
      <c r="X21" s="11">
        <f t="shared" si="8"/>
        <v>0</v>
      </c>
      <c r="Y21" s="11">
        <f t="shared" si="1"/>
        <v>0</v>
      </c>
      <c r="Z21" s="11">
        <f t="shared" si="2"/>
        <v>0</v>
      </c>
      <c r="AA21" s="12">
        <f>SUM(W21:Z21)</f>
        <v>0</v>
      </c>
      <c r="AB21" s="12">
        <f t="shared" si="4"/>
        <v>2017</v>
      </c>
      <c r="AC21" s="11">
        <f t="shared" si="5"/>
        <v>2</v>
      </c>
      <c r="AD21" s="11">
        <f ca="1" t="shared" si="9"/>
        <v>0</v>
      </c>
      <c r="AE21" s="11">
        <f t="shared" si="6"/>
        <v>0</v>
      </c>
    </row>
    <row r="22" spans="1:31" ht="15" customHeight="1">
      <c r="A22" s="4">
        <v>611306</v>
      </c>
      <c r="B22" s="4" t="s">
        <v>52</v>
      </c>
      <c r="C22" s="4" t="s">
        <v>529</v>
      </c>
      <c r="D22" s="4" t="s">
        <v>635</v>
      </c>
      <c r="E22" s="6" t="str">
        <f t="shared" si="0"/>
        <v>Odborná způsobilost platná do roku 2020</v>
      </c>
      <c r="F22" s="5">
        <v>42097</v>
      </c>
      <c r="G22" s="5"/>
      <c r="H22" s="5"/>
      <c r="I22" s="5"/>
      <c r="J22" s="5"/>
      <c r="V22" s="12">
        <f>YEAR(nemazat!$A$2)-YEAR(F22)</f>
        <v>2</v>
      </c>
      <c r="W22" s="11">
        <f t="shared" si="7"/>
        <v>0</v>
      </c>
      <c r="X22" s="11">
        <f t="shared" si="8"/>
        <v>0</v>
      </c>
      <c r="Y22" s="11">
        <f t="shared" si="1"/>
        <v>0</v>
      </c>
      <c r="Z22" s="11">
        <f t="shared" si="2"/>
        <v>0</v>
      </c>
      <c r="AA22" s="12">
        <f>SUM(W22:Z22)</f>
        <v>0</v>
      </c>
      <c r="AB22" s="12">
        <f t="shared" si="4"/>
        <v>2020</v>
      </c>
      <c r="AC22" s="11">
        <f t="shared" si="5"/>
        <v>5</v>
      </c>
      <c r="AD22" s="11">
        <f ca="1" t="shared" si="9"/>
        <v>0</v>
      </c>
      <c r="AE22" s="11">
        <f t="shared" si="6"/>
        <v>0</v>
      </c>
    </row>
    <row r="23" spans="1:31" ht="15" customHeight="1">
      <c r="A23" s="4">
        <v>611306</v>
      </c>
      <c r="B23" s="4" t="s">
        <v>52</v>
      </c>
      <c r="C23" s="4" t="s">
        <v>529</v>
      </c>
      <c r="D23" s="4" t="s">
        <v>548</v>
      </c>
      <c r="E23" s="6" t="str">
        <f t="shared" si="0"/>
        <v>Odborná způsobilost platná do roku 2018</v>
      </c>
      <c r="F23" s="5">
        <v>41357</v>
      </c>
      <c r="G23" s="5"/>
      <c r="H23" s="5"/>
      <c r="I23" s="5"/>
      <c r="J23" s="5"/>
      <c r="V23" s="12">
        <f>YEAR(nemazat!$A$2)-YEAR(F23)</f>
        <v>4</v>
      </c>
      <c r="W23" s="11">
        <f t="shared" si="7"/>
        <v>0</v>
      </c>
      <c r="X23" s="11">
        <f t="shared" si="8"/>
        <v>0</v>
      </c>
      <c r="Y23" s="11">
        <f t="shared" si="1"/>
        <v>0</v>
      </c>
      <c r="Z23" s="11">
        <f t="shared" si="2"/>
        <v>0</v>
      </c>
      <c r="AA23" s="12">
        <f t="shared" si="3"/>
        <v>0</v>
      </c>
      <c r="AB23" s="12">
        <f t="shared" si="4"/>
        <v>2018</v>
      </c>
      <c r="AC23" s="11">
        <f t="shared" si="5"/>
        <v>5</v>
      </c>
      <c r="AD23" s="11">
        <f ca="1" t="shared" si="9"/>
        <v>0</v>
      </c>
      <c r="AE23" s="11">
        <f t="shared" si="6"/>
        <v>0</v>
      </c>
    </row>
    <row r="24" spans="1:31" ht="15" customHeight="1">
      <c r="A24" s="4">
        <v>611308</v>
      </c>
      <c r="B24" s="4" t="s">
        <v>53</v>
      </c>
      <c r="C24" s="4" t="s">
        <v>528</v>
      </c>
      <c r="D24" s="4" t="s">
        <v>595</v>
      </c>
      <c r="E24" s="6" t="str">
        <f t="shared" si="0"/>
        <v>Je doporučeno jít letos na OP k prodloužení OZ</v>
      </c>
      <c r="F24" s="5">
        <v>41734</v>
      </c>
      <c r="G24" s="33">
        <v>42077</v>
      </c>
      <c r="H24" s="33">
        <v>42442</v>
      </c>
      <c r="I24" s="5"/>
      <c r="J24" s="5"/>
      <c r="V24" s="12">
        <f>YEAR(nemazat!$A$2)-YEAR(F24)</f>
        <v>3</v>
      </c>
      <c r="W24" s="11">
        <f t="shared" si="7"/>
        <v>1</v>
      </c>
      <c r="X24" s="11">
        <f t="shared" si="8"/>
        <v>1</v>
      </c>
      <c r="Y24" s="11">
        <f t="shared" si="1"/>
        <v>0</v>
      </c>
      <c r="Z24" s="11">
        <f t="shared" si="2"/>
        <v>0</v>
      </c>
      <c r="AA24" s="12">
        <f t="shared" si="3"/>
        <v>2</v>
      </c>
      <c r="AB24" s="12">
        <f t="shared" si="4"/>
        <v>2019</v>
      </c>
      <c r="AC24" s="11">
        <f t="shared" si="5"/>
        <v>4</v>
      </c>
      <c r="AD24" s="11">
        <f ca="1" t="shared" si="9"/>
        <v>1</v>
      </c>
      <c r="AE24" s="11">
        <f t="shared" si="6"/>
        <v>1</v>
      </c>
    </row>
    <row r="25" spans="1:31" ht="15" customHeight="1">
      <c r="A25" s="4">
        <v>611308</v>
      </c>
      <c r="B25" s="4" t="s">
        <v>53</v>
      </c>
      <c r="C25" s="4" t="s">
        <v>528</v>
      </c>
      <c r="D25" s="4" t="s">
        <v>186</v>
      </c>
      <c r="E25" s="6" t="str">
        <f t="shared" si="0"/>
        <v>Je doporučeno jít letos na OP k prodloužení OZ</v>
      </c>
      <c r="F25" s="5">
        <v>42077</v>
      </c>
      <c r="G25" s="33">
        <v>42442</v>
      </c>
      <c r="H25" s="5"/>
      <c r="I25" s="5"/>
      <c r="J25" s="5"/>
      <c r="V25" s="12">
        <f>YEAR(nemazat!$A$2)-YEAR(F25)</f>
        <v>2</v>
      </c>
      <c r="W25" s="11">
        <f t="shared" si="7"/>
        <v>1</v>
      </c>
      <c r="X25" s="11">
        <f t="shared" si="8"/>
        <v>0</v>
      </c>
      <c r="Y25" s="11">
        <f t="shared" si="1"/>
        <v>0</v>
      </c>
      <c r="Z25" s="11">
        <f t="shared" si="2"/>
        <v>0</v>
      </c>
      <c r="AA25" s="12">
        <f t="shared" si="3"/>
        <v>1</v>
      </c>
      <c r="AB25" s="12">
        <f t="shared" si="4"/>
        <v>2020</v>
      </c>
      <c r="AC25" s="11">
        <f t="shared" si="5"/>
        <v>4</v>
      </c>
      <c r="AD25" s="11">
        <f ca="1" t="shared" si="9"/>
        <v>1</v>
      </c>
      <c r="AE25" s="11">
        <f t="shared" si="6"/>
        <v>1</v>
      </c>
    </row>
    <row r="26" spans="1:31" ht="15" customHeight="1">
      <c r="A26" s="4">
        <v>611308</v>
      </c>
      <c r="B26" s="9" t="s">
        <v>53</v>
      </c>
      <c r="C26" s="4" t="s">
        <v>528</v>
      </c>
      <c r="D26" s="4" t="s">
        <v>156</v>
      </c>
      <c r="E26" s="6" t="str">
        <f t="shared" si="0"/>
        <v>Je doporučeno jít letos na OP k prodloužení OZ</v>
      </c>
      <c r="F26" s="5">
        <v>42077</v>
      </c>
      <c r="G26" s="33">
        <v>42442</v>
      </c>
      <c r="H26" s="5"/>
      <c r="I26" s="5"/>
      <c r="J26" s="5"/>
      <c r="V26" s="12">
        <f>YEAR(nemazat!$A$2)-YEAR(F26)</f>
        <v>2</v>
      </c>
      <c r="W26" s="11">
        <f t="shared" si="7"/>
        <v>1</v>
      </c>
      <c r="X26" s="11">
        <f t="shared" si="8"/>
        <v>0</v>
      </c>
      <c r="Y26" s="11">
        <f t="shared" si="1"/>
        <v>0</v>
      </c>
      <c r="Z26" s="11">
        <f t="shared" si="2"/>
        <v>0</v>
      </c>
      <c r="AA26" s="12">
        <f t="shared" si="3"/>
        <v>1</v>
      </c>
      <c r="AB26" s="12">
        <f t="shared" si="4"/>
        <v>2020</v>
      </c>
      <c r="AC26" s="11">
        <f t="shared" si="5"/>
        <v>4</v>
      </c>
      <c r="AD26" s="11">
        <f ca="1" t="shared" si="9"/>
        <v>1</v>
      </c>
      <c r="AE26" s="11">
        <f t="shared" si="6"/>
        <v>1</v>
      </c>
    </row>
    <row r="27" spans="1:31" ht="15" customHeight="1">
      <c r="A27" s="4">
        <v>611308</v>
      </c>
      <c r="B27" s="4" t="s">
        <v>53</v>
      </c>
      <c r="C27" s="4" t="s">
        <v>587</v>
      </c>
      <c r="D27" s="4" t="s">
        <v>188</v>
      </c>
      <c r="E27" s="6" t="str">
        <f t="shared" si="0"/>
        <v>Odborná způsobilost platná do roku 2020</v>
      </c>
      <c r="F27" s="14">
        <v>42091</v>
      </c>
      <c r="G27" s="5"/>
      <c r="H27" s="5"/>
      <c r="I27" s="5"/>
      <c r="J27" s="5"/>
      <c r="V27" s="12">
        <f>YEAR(nemazat!$A$2)-YEAR(F27)</f>
        <v>2</v>
      </c>
      <c r="W27" s="11">
        <f t="shared" si="7"/>
        <v>0</v>
      </c>
      <c r="X27" s="11">
        <f t="shared" si="8"/>
        <v>0</v>
      </c>
      <c r="Y27" s="11">
        <f t="shared" si="1"/>
        <v>0</v>
      </c>
      <c r="Z27" s="11">
        <f t="shared" si="2"/>
        <v>0</v>
      </c>
      <c r="AA27" s="12">
        <f t="shared" si="3"/>
        <v>0</v>
      </c>
      <c r="AB27" s="12">
        <f t="shared" si="4"/>
        <v>2020</v>
      </c>
      <c r="AC27" s="11">
        <f t="shared" si="5"/>
        <v>5</v>
      </c>
      <c r="AD27" s="11">
        <f ca="1" t="shared" si="9"/>
        <v>0</v>
      </c>
      <c r="AE27" s="11">
        <f t="shared" si="6"/>
        <v>0</v>
      </c>
    </row>
    <row r="28" spans="1:31" ht="15" customHeight="1">
      <c r="A28" s="4">
        <v>611308</v>
      </c>
      <c r="B28" s="4" t="s">
        <v>53</v>
      </c>
      <c r="C28" s="4" t="s">
        <v>587</v>
      </c>
      <c r="D28" s="4" t="s">
        <v>187</v>
      </c>
      <c r="E28" s="6" t="str">
        <f t="shared" si="0"/>
        <v>Odborná způsobilost platná do roku 2020</v>
      </c>
      <c r="F28" s="14">
        <v>42091</v>
      </c>
      <c r="G28" s="5"/>
      <c r="H28" s="5"/>
      <c r="I28" s="5"/>
      <c r="J28" s="5"/>
      <c r="V28" s="12">
        <f>YEAR(nemazat!$A$2)-YEAR(F28)</f>
        <v>2</v>
      </c>
      <c r="W28" s="11">
        <f t="shared" si="7"/>
        <v>0</v>
      </c>
      <c r="X28" s="11">
        <f t="shared" si="8"/>
        <v>0</v>
      </c>
      <c r="Y28" s="11">
        <f t="shared" si="1"/>
        <v>0</v>
      </c>
      <c r="Z28" s="11">
        <f t="shared" si="2"/>
        <v>0</v>
      </c>
      <c r="AA28" s="12">
        <f t="shared" si="3"/>
        <v>0</v>
      </c>
      <c r="AB28" s="12">
        <f t="shared" si="4"/>
        <v>2020</v>
      </c>
      <c r="AC28" s="11">
        <f t="shared" si="5"/>
        <v>5</v>
      </c>
      <c r="AD28" s="11">
        <f ca="1" t="shared" si="9"/>
        <v>0</v>
      </c>
      <c r="AE28" s="11">
        <f t="shared" si="6"/>
        <v>0</v>
      </c>
    </row>
    <row r="29" spans="1:31" ht="15" customHeight="1">
      <c r="A29" s="4">
        <v>611308</v>
      </c>
      <c r="B29" s="4" t="s">
        <v>53</v>
      </c>
      <c r="C29" s="4" t="s">
        <v>587</v>
      </c>
      <c r="D29" s="4" t="s">
        <v>611</v>
      </c>
      <c r="E29" s="6" t="str">
        <f t="shared" si="0"/>
        <v>Odborná způsobilost platná do roku 2019</v>
      </c>
      <c r="F29" s="5">
        <v>41740</v>
      </c>
      <c r="G29" s="5"/>
      <c r="H29" s="5"/>
      <c r="I29" s="5"/>
      <c r="J29" s="5"/>
      <c r="V29" s="12">
        <f>YEAR(nemazat!$A$2)-YEAR(F29)</f>
        <v>3</v>
      </c>
      <c r="W29" s="11">
        <f t="shared" si="7"/>
        <v>0</v>
      </c>
      <c r="X29" s="11">
        <f t="shared" si="8"/>
        <v>0</v>
      </c>
      <c r="Y29" s="11">
        <f t="shared" si="1"/>
        <v>0</v>
      </c>
      <c r="Z29" s="11">
        <f t="shared" si="2"/>
        <v>0</v>
      </c>
      <c r="AA29" s="12">
        <f t="shared" si="3"/>
        <v>0</v>
      </c>
      <c r="AB29" s="12">
        <f t="shared" si="4"/>
        <v>2019</v>
      </c>
      <c r="AC29" s="11">
        <f t="shared" si="5"/>
        <v>5</v>
      </c>
      <c r="AD29" s="11">
        <f ca="1" t="shared" si="9"/>
        <v>0</v>
      </c>
      <c r="AE29" s="11">
        <f t="shared" si="6"/>
        <v>0</v>
      </c>
    </row>
    <row r="30" spans="1:31" ht="15" customHeight="1">
      <c r="A30" s="4">
        <v>611308</v>
      </c>
      <c r="B30" s="4" t="s">
        <v>53</v>
      </c>
      <c r="C30" s="4" t="s">
        <v>587</v>
      </c>
      <c r="D30" s="4" t="s">
        <v>591</v>
      </c>
      <c r="E30" s="6" t="str">
        <f t="shared" si="0"/>
        <v>Odborná způsobilost platná do roku 2019</v>
      </c>
      <c r="F30" s="5">
        <v>41713</v>
      </c>
      <c r="G30" s="5"/>
      <c r="H30" s="5"/>
      <c r="I30" s="5"/>
      <c r="J30" s="5"/>
      <c r="V30" s="12">
        <f>YEAR(nemazat!$A$2)-YEAR(F30)</f>
        <v>3</v>
      </c>
      <c r="W30" s="11">
        <f t="shared" si="7"/>
        <v>0</v>
      </c>
      <c r="X30" s="11">
        <f t="shared" si="8"/>
        <v>0</v>
      </c>
      <c r="Y30" s="11">
        <f t="shared" si="1"/>
        <v>0</v>
      </c>
      <c r="Z30" s="11">
        <f t="shared" si="2"/>
        <v>0</v>
      </c>
      <c r="AA30" s="12">
        <f t="shared" si="3"/>
        <v>0</v>
      </c>
      <c r="AB30" s="12">
        <f t="shared" si="4"/>
        <v>2019</v>
      </c>
      <c r="AC30" s="11">
        <f t="shared" si="5"/>
        <v>5</v>
      </c>
      <c r="AD30" s="11">
        <f ca="1" t="shared" si="9"/>
        <v>0</v>
      </c>
      <c r="AE30" s="11">
        <f t="shared" si="6"/>
        <v>0</v>
      </c>
    </row>
    <row r="31" spans="1:31" ht="15" customHeight="1">
      <c r="A31" s="4">
        <v>611308</v>
      </c>
      <c r="B31" s="4" t="s">
        <v>53</v>
      </c>
      <c r="C31" s="4" t="s">
        <v>587</v>
      </c>
      <c r="D31" s="4" t="s">
        <v>594</v>
      </c>
      <c r="E31" s="6" t="str">
        <f t="shared" si="0"/>
        <v>Odborná způsobilost platná do roku 2019</v>
      </c>
      <c r="F31" s="5">
        <v>41740</v>
      </c>
      <c r="G31" s="5"/>
      <c r="H31" s="5"/>
      <c r="I31" s="5"/>
      <c r="J31" s="5"/>
      <c r="V31" s="12">
        <f>YEAR(nemazat!$A$2)-YEAR(F31)</f>
        <v>3</v>
      </c>
      <c r="W31" s="11">
        <f t="shared" si="7"/>
        <v>0</v>
      </c>
      <c r="X31" s="11">
        <f t="shared" si="8"/>
        <v>0</v>
      </c>
      <c r="Y31" s="11">
        <f t="shared" si="1"/>
        <v>0</v>
      </c>
      <c r="Z31" s="11">
        <f t="shared" si="2"/>
        <v>0</v>
      </c>
      <c r="AA31" s="12">
        <f>SUM(W31:Z31)</f>
        <v>0</v>
      </c>
      <c r="AB31" s="12">
        <f t="shared" si="4"/>
        <v>2019</v>
      </c>
      <c r="AC31" s="11">
        <f t="shared" si="5"/>
        <v>5</v>
      </c>
      <c r="AD31" s="11">
        <f ca="1" t="shared" si="9"/>
        <v>0</v>
      </c>
      <c r="AE31" s="11">
        <f t="shared" si="6"/>
        <v>0</v>
      </c>
    </row>
    <row r="32" spans="1:31" ht="15" customHeight="1">
      <c r="A32" s="4">
        <v>611310</v>
      </c>
      <c r="B32" s="4" t="s">
        <v>54</v>
      </c>
      <c r="C32" s="4" t="s">
        <v>529</v>
      </c>
      <c r="D32" s="4" t="s">
        <v>169</v>
      </c>
      <c r="E32" s="6" t="str">
        <f t="shared" si="0"/>
        <v>Odborná způsobilost platná do roku 2020</v>
      </c>
      <c r="F32" s="5">
        <v>42091</v>
      </c>
      <c r="G32" s="5"/>
      <c r="H32" s="5"/>
      <c r="I32" s="5"/>
      <c r="J32" s="5"/>
      <c r="V32" s="12">
        <f>YEAR(nemazat!$A$2)-YEAR(F32)</f>
        <v>2</v>
      </c>
      <c r="W32" s="11">
        <f t="shared" si="7"/>
        <v>0</v>
      </c>
      <c r="X32" s="11">
        <f t="shared" si="8"/>
        <v>0</v>
      </c>
      <c r="Y32" s="11">
        <f t="shared" si="1"/>
        <v>0</v>
      </c>
      <c r="Z32" s="11">
        <f t="shared" si="2"/>
        <v>0</v>
      </c>
      <c r="AA32" s="12">
        <f>SUM(W32:Z32)</f>
        <v>0</v>
      </c>
      <c r="AB32" s="12">
        <f t="shared" si="4"/>
        <v>2020</v>
      </c>
      <c r="AC32" s="11">
        <f t="shared" si="5"/>
        <v>5</v>
      </c>
      <c r="AD32" s="11">
        <f ca="1" t="shared" si="9"/>
        <v>0</v>
      </c>
      <c r="AE32" s="11">
        <f t="shared" si="6"/>
        <v>0</v>
      </c>
    </row>
    <row r="33" spans="1:31" ht="15" customHeight="1">
      <c r="A33" s="4">
        <v>611310</v>
      </c>
      <c r="B33" s="4" t="s">
        <v>54</v>
      </c>
      <c r="C33" s="4" t="s">
        <v>529</v>
      </c>
      <c r="D33" s="4" t="s">
        <v>697</v>
      </c>
      <c r="E33" s="6" t="str">
        <f t="shared" si="0"/>
        <v>Odborná způsobilost platná do roku 2021</v>
      </c>
      <c r="F33" s="5">
        <v>42468</v>
      </c>
      <c r="G33" s="26"/>
      <c r="H33" s="5"/>
      <c r="I33" s="5"/>
      <c r="J33" s="5"/>
      <c r="V33" s="12">
        <f>YEAR(nemazat!$A$2)-YEAR(F33)</f>
        <v>1</v>
      </c>
      <c r="W33" s="11">
        <f t="shared" si="7"/>
        <v>0</v>
      </c>
      <c r="X33" s="11">
        <f t="shared" si="8"/>
        <v>0</v>
      </c>
      <c r="Y33" s="11">
        <f t="shared" si="1"/>
        <v>0</v>
      </c>
      <c r="Z33" s="11">
        <f t="shared" si="2"/>
        <v>0</v>
      </c>
      <c r="AA33" s="12">
        <f t="shared" si="3"/>
        <v>0</v>
      </c>
      <c r="AB33" s="12">
        <f t="shared" si="4"/>
        <v>2021</v>
      </c>
      <c r="AC33" s="11">
        <f t="shared" si="5"/>
        <v>5</v>
      </c>
      <c r="AD33" s="11">
        <f ca="1" t="shared" si="9"/>
        <v>0</v>
      </c>
      <c r="AE33" s="11">
        <f t="shared" si="6"/>
        <v>0</v>
      </c>
    </row>
    <row r="34" spans="1:31" ht="15" customHeight="1">
      <c r="A34" s="4">
        <v>611310</v>
      </c>
      <c r="B34" s="4" t="s">
        <v>54</v>
      </c>
      <c r="C34" s="4" t="s">
        <v>529</v>
      </c>
      <c r="D34" s="4" t="s">
        <v>168</v>
      </c>
      <c r="E34" s="6" t="str">
        <f t="shared" si="0"/>
        <v>Odborná způsobilost platná do roku 2020</v>
      </c>
      <c r="F34" s="5">
        <v>42097</v>
      </c>
      <c r="G34" s="26"/>
      <c r="H34" s="5"/>
      <c r="I34" s="5"/>
      <c r="J34" s="5"/>
      <c r="V34" s="12">
        <f>YEAR(nemazat!$A$2)-YEAR(F34)</f>
        <v>2</v>
      </c>
      <c r="W34" s="11">
        <f t="shared" si="7"/>
        <v>0</v>
      </c>
      <c r="X34" s="11">
        <f t="shared" si="8"/>
        <v>0</v>
      </c>
      <c r="Y34" s="11">
        <f t="shared" si="1"/>
        <v>0</v>
      </c>
      <c r="Z34" s="11">
        <f t="shared" si="2"/>
        <v>0</v>
      </c>
      <c r="AA34" s="12">
        <f t="shared" si="3"/>
        <v>0</v>
      </c>
      <c r="AB34" s="12">
        <f t="shared" si="4"/>
        <v>2020</v>
      </c>
      <c r="AC34" s="11">
        <f t="shared" si="5"/>
        <v>5</v>
      </c>
      <c r="AD34" s="11">
        <f ca="1" t="shared" si="9"/>
        <v>0</v>
      </c>
      <c r="AE34" s="11">
        <f t="shared" si="6"/>
        <v>0</v>
      </c>
    </row>
    <row r="35" spans="1:31" ht="15" customHeight="1">
      <c r="A35" s="4">
        <v>611313</v>
      </c>
      <c r="B35" s="9" t="s">
        <v>55</v>
      </c>
      <c r="C35" s="4" t="s">
        <v>528</v>
      </c>
      <c r="D35" s="4" t="s">
        <v>670</v>
      </c>
      <c r="E35" s="6" t="str">
        <f t="shared" si="0"/>
        <v>Je doporučeno jít letos na OP k prodloužení OZ</v>
      </c>
      <c r="F35" s="25">
        <v>42097</v>
      </c>
      <c r="G35" s="5">
        <v>42442</v>
      </c>
      <c r="H35" s="5"/>
      <c r="I35" s="5"/>
      <c r="J35" s="5"/>
      <c r="V35" s="12">
        <f>YEAR(nemazat!$A$2)-YEAR(F35)</f>
        <v>2</v>
      </c>
      <c r="W35" s="11">
        <f t="shared" si="7"/>
        <v>1</v>
      </c>
      <c r="X35" s="11">
        <f t="shared" si="8"/>
        <v>0</v>
      </c>
      <c r="Y35" s="11">
        <f t="shared" si="1"/>
        <v>0</v>
      </c>
      <c r="Z35" s="11">
        <f t="shared" si="2"/>
        <v>0</v>
      </c>
      <c r="AA35" s="12">
        <f>SUM(W35:Z35)</f>
        <v>1</v>
      </c>
      <c r="AB35" s="12">
        <f t="shared" si="4"/>
        <v>2020</v>
      </c>
      <c r="AC35" s="11">
        <f t="shared" si="5"/>
        <v>4</v>
      </c>
      <c r="AD35" s="11">
        <f ca="1" t="shared" si="9"/>
        <v>1</v>
      </c>
      <c r="AE35" s="11">
        <f t="shared" si="6"/>
        <v>1</v>
      </c>
    </row>
    <row r="36" spans="1:31" ht="15" customHeight="1">
      <c r="A36" s="4">
        <v>611313</v>
      </c>
      <c r="B36" s="4" t="s">
        <v>55</v>
      </c>
      <c r="C36" s="4" t="s">
        <v>529</v>
      </c>
      <c r="D36" s="4" t="s">
        <v>636</v>
      </c>
      <c r="E36" s="6" t="str">
        <f t="shared" si="0"/>
        <v>Odborná způsobilost platná do roku 2020</v>
      </c>
      <c r="F36" s="5">
        <v>42097</v>
      </c>
      <c r="G36" s="5"/>
      <c r="H36" s="5"/>
      <c r="I36" s="5"/>
      <c r="J36" s="5"/>
      <c r="V36" s="12">
        <f>YEAR(nemazat!$A$2)-YEAR(F36)</f>
        <v>2</v>
      </c>
      <c r="W36" s="11">
        <f t="shared" si="7"/>
        <v>0</v>
      </c>
      <c r="X36" s="11">
        <f t="shared" si="8"/>
        <v>0</v>
      </c>
      <c r="Y36" s="11">
        <f t="shared" si="1"/>
        <v>0</v>
      </c>
      <c r="Z36" s="11">
        <f t="shared" si="2"/>
        <v>0</v>
      </c>
      <c r="AA36" s="12">
        <f t="shared" si="3"/>
        <v>0</v>
      </c>
      <c r="AB36" s="12">
        <f t="shared" si="4"/>
        <v>2020</v>
      </c>
      <c r="AC36" s="11">
        <f t="shared" si="5"/>
        <v>5</v>
      </c>
      <c r="AD36" s="11">
        <f ca="1" t="shared" si="9"/>
        <v>0</v>
      </c>
      <c r="AE36" s="11">
        <f t="shared" si="6"/>
        <v>0</v>
      </c>
    </row>
    <row r="37" spans="1:31" ht="15" customHeight="1">
      <c r="A37" s="4">
        <v>611314</v>
      </c>
      <c r="B37" s="4" t="s">
        <v>56</v>
      </c>
      <c r="C37" s="4" t="s">
        <v>528</v>
      </c>
      <c r="D37" s="4" t="s">
        <v>482</v>
      </c>
      <c r="E37" s="6" t="str">
        <f t="shared" si="0"/>
        <v>Málo OP, musí až na OP k získání OZ (40 hodin) v roce 2017</v>
      </c>
      <c r="F37" s="5">
        <v>41028</v>
      </c>
      <c r="G37" s="5"/>
      <c r="H37" s="5"/>
      <c r="I37" s="5"/>
      <c r="J37" s="5"/>
      <c r="V37" s="12">
        <f>YEAR(nemazat!$A$2)-YEAR(F37)</f>
        <v>5</v>
      </c>
      <c r="W37" s="11">
        <f t="shared" si="7"/>
        <v>0</v>
      </c>
      <c r="X37" s="11">
        <f t="shared" si="8"/>
        <v>0</v>
      </c>
      <c r="Y37" s="11">
        <f t="shared" si="1"/>
        <v>0</v>
      </c>
      <c r="Z37" s="11">
        <f t="shared" si="2"/>
        <v>0</v>
      </c>
      <c r="AA37" s="12">
        <f t="shared" si="3"/>
        <v>0</v>
      </c>
      <c r="AB37" s="12">
        <f t="shared" si="4"/>
        <v>2017</v>
      </c>
      <c r="AC37" s="11">
        <f t="shared" si="5"/>
        <v>1</v>
      </c>
      <c r="AD37" s="11">
        <f ca="1" t="shared" si="9"/>
        <v>0</v>
      </c>
      <c r="AE37" s="11">
        <f t="shared" si="6"/>
        <v>1</v>
      </c>
    </row>
    <row r="38" spans="1:31" ht="15" customHeight="1">
      <c r="A38" s="4">
        <v>611314</v>
      </c>
      <c r="B38" s="4" t="s">
        <v>56</v>
      </c>
      <c r="C38" s="4" t="s">
        <v>529</v>
      </c>
      <c r="D38" s="4" t="s">
        <v>637</v>
      </c>
      <c r="E38" s="6" t="str">
        <f t="shared" si="0"/>
        <v>Odborná způsobilost platná do roku 2020</v>
      </c>
      <c r="F38" s="5">
        <v>42097</v>
      </c>
      <c r="G38" s="5"/>
      <c r="H38" s="5"/>
      <c r="I38" s="5"/>
      <c r="J38" s="5"/>
      <c r="V38" s="12">
        <f>YEAR(nemazat!$A$2)-YEAR(F38)</f>
        <v>2</v>
      </c>
      <c r="W38" s="11">
        <f t="shared" si="7"/>
        <v>0</v>
      </c>
      <c r="X38" s="11">
        <f t="shared" si="8"/>
        <v>0</v>
      </c>
      <c r="Y38" s="11">
        <f t="shared" si="1"/>
        <v>0</v>
      </c>
      <c r="Z38" s="11">
        <f t="shared" si="2"/>
        <v>0</v>
      </c>
      <c r="AA38" s="12">
        <f>SUM(W38:Z38)</f>
        <v>0</v>
      </c>
      <c r="AB38" s="12">
        <f t="shared" si="4"/>
        <v>2020</v>
      </c>
      <c r="AC38" s="11">
        <f t="shared" si="5"/>
        <v>5</v>
      </c>
      <c r="AD38" s="11">
        <f ca="1" t="shared" si="9"/>
        <v>0</v>
      </c>
      <c r="AE38" s="11">
        <f t="shared" si="6"/>
        <v>0</v>
      </c>
    </row>
    <row r="39" spans="1:31" ht="15" customHeight="1">
      <c r="A39" s="4">
        <v>611314</v>
      </c>
      <c r="B39" s="4" t="s">
        <v>56</v>
      </c>
      <c r="C39" s="4" t="s">
        <v>529</v>
      </c>
      <c r="D39" s="4" t="s">
        <v>638</v>
      </c>
      <c r="E39" s="6" t="str">
        <f t="shared" si="0"/>
        <v>Odborná způsobilost platná do roku 2020</v>
      </c>
      <c r="F39" s="5">
        <v>42097</v>
      </c>
      <c r="G39" s="5"/>
      <c r="H39" s="5"/>
      <c r="I39" s="5"/>
      <c r="J39" s="5"/>
      <c r="V39" s="12">
        <f>YEAR(nemazat!$A$2)-YEAR(F39)</f>
        <v>2</v>
      </c>
      <c r="W39" s="11">
        <f t="shared" si="7"/>
        <v>0</v>
      </c>
      <c r="X39" s="11">
        <f t="shared" si="8"/>
        <v>0</v>
      </c>
      <c r="Y39" s="11">
        <f t="shared" si="1"/>
        <v>0</v>
      </c>
      <c r="Z39" s="11">
        <f t="shared" si="2"/>
        <v>0</v>
      </c>
      <c r="AA39" s="12">
        <f t="shared" si="3"/>
        <v>0</v>
      </c>
      <c r="AB39" s="12">
        <f t="shared" si="4"/>
        <v>2020</v>
      </c>
      <c r="AC39" s="11">
        <f t="shared" si="5"/>
        <v>5</v>
      </c>
      <c r="AD39" s="11">
        <f ca="1" t="shared" si="9"/>
        <v>0</v>
      </c>
      <c r="AE39" s="11">
        <f t="shared" si="6"/>
        <v>0</v>
      </c>
    </row>
    <row r="40" spans="1:31" ht="15" customHeight="1">
      <c r="A40" s="4">
        <v>611316</v>
      </c>
      <c r="B40" s="36" t="s">
        <v>57</v>
      </c>
      <c r="C40" s="4" t="s">
        <v>528</v>
      </c>
      <c r="D40" s="4" t="s">
        <v>551</v>
      </c>
      <c r="E40" s="6" t="str">
        <f t="shared" si="0"/>
        <v>Málo OP, musí až na OP k získání OZ (40 hodin) v roce 2018</v>
      </c>
      <c r="F40" s="25">
        <v>41357</v>
      </c>
      <c r="G40" s="5"/>
      <c r="H40" s="5"/>
      <c r="I40" s="5"/>
      <c r="J40" s="5"/>
      <c r="V40" s="12">
        <f>YEAR(nemazat!$A$2)-YEAR(F40)</f>
        <v>4</v>
      </c>
      <c r="W40" s="11">
        <f t="shared" si="7"/>
        <v>0</v>
      </c>
      <c r="X40" s="11">
        <f t="shared" si="8"/>
        <v>0</v>
      </c>
      <c r="Y40" s="11">
        <f t="shared" si="1"/>
        <v>0</v>
      </c>
      <c r="Z40" s="11">
        <f t="shared" si="2"/>
        <v>0</v>
      </c>
      <c r="AA40" s="12">
        <f t="shared" si="3"/>
        <v>0</v>
      </c>
      <c r="AB40" s="12">
        <f t="shared" si="4"/>
        <v>2018</v>
      </c>
      <c r="AC40" s="11">
        <f t="shared" si="5"/>
        <v>1</v>
      </c>
      <c r="AD40" s="11">
        <f ca="1" t="shared" si="9"/>
        <v>0</v>
      </c>
      <c r="AE40" s="11">
        <f t="shared" si="6"/>
        <v>1</v>
      </c>
    </row>
    <row r="41" spans="1:31" ht="15" customHeight="1">
      <c r="A41" s="4">
        <v>611316</v>
      </c>
      <c r="B41" s="36" t="s">
        <v>57</v>
      </c>
      <c r="C41" s="4" t="s">
        <v>529</v>
      </c>
      <c r="D41" s="4" t="s">
        <v>550</v>
      </c>
      <c r="E41" s="6" t="str">
        <f t="shared" si="0"/>
        <v>Odborná způsobilost platná do roku 2018</v>
      </c>
      <c r="F41" s="5">
        <v>41357</v>
      </c>
      <c r="G41" s="5"/>
      <c r="H41" s="5"/>
      <c r="I41" s="5"/>
      <c r="J41" s="5"/>
      <c r="V41" s="12">
        <f>YEAR(nemazat!$A$2)-YEAR(F41)</f>
        <v>4</v>
      </c>
      <c r="W41" s="11">
        <f t="shared" si="7"/>
        <v>0</v>
      </c>
      <c r="X41" s="11">
        <f t="shared" si="8"/>
        <v>0</v>
      </c>
      <c r="Y41" s="11">
        <f t="shared" si="1"/>
        <v>0</v>
      </c>
      <c r="Z41" s="11">
        <f t="shared" si="2"/>
        <v>0</v>
      </c>
      <c r="AA41" s="12">
        <f t="shared" si="3"/>
        <v>0</v>
      </c>
      <c r="AB41" s="12">
        <f t="shared" si="4"/>
        <v>2018</v>
      </c>
      <c r="AC41" s="11">
        <f t="shared" si="5"/>
        <v>5</v>
      </c>
      <c r="AD41" s="11">
        <f ca="1" t="shared" si="9"/>
        <v>0</v>
      </c>
      <c r="AE41" s="11">
        <f t="shared" si="6"/>
        <v>0</v>
      </c>
    </row>
    <row r="42" spans="1:31" ht="15" customHeight="1">
      <c r="A42" s="4">
        <v>611201</v>
      </c>
      <c r="B42" s="9" t="s">
        <v>58</v>
      </c>
      <c r="C42" s="4" t="s">
        <v>528</v>
      </c>
      <c r="D42" s="4" t="s">
        <v>596</v>
      </c>
      <c r="E42" s="6" t="str">
        <f t="shared" si="0"/>
        <v>Je doporučeno jít letos na OP k prodloužení OZ</v>
      </c>
      <c r="F42" s="5">
        <v>41357</v>
      </c>
      <c r="G42" s="5"/>
      <c r="H42" s="5">
        <v>42077</v>
      </c>
      <c r="I42" s="5">
        <v>42442</v>
      </c>
      <c r="J42" s="5"/>
      <c r="V42" s="12">
        <f>YEAR(nemazat!$A$2)-YEAR(F42)</f>
        <v>4</v>
      </c>
      <c r="W42" s="11">
        <f t="shared" si="7"/>
        <v>0</v>
      </c>
      <c r="X42" s="11">
        <f t="shared" si="8"/>
        <v>1</v>
      </c>
      <c r="Y42" s="11">
        <f t="shared" si="1"/>
        <v>1</v>
      </c>
      <c r="Z42" s="11">
        <f t="shared" si="2"/>
        <v>0</v>
      </c>
      <c r="AA42" s="12">
        <f t="shared" si="3"/>
        <v>2</v>
      </c>
      <c r="AB42" s="12">
        <f t="shared" si="4"/>
        <v>2018</v>
      </c>
      <c r="AC42" s="11">
        <f t="shared" si="5"/>
        <v>4</v>
      </c>
      <c r="AD42" s="11">
        <f ca="1" t="shared" si="9"/>
        <v>1</v>
      </c>
      <c r="AE42" s="11">
        <f t="shared" si="6"/>
        <v>1</v>
      </c>
    </row>
    <row r="43" spans="1:31" ht="15" customHeight="1">
      <c r="A43" s="4">
        <v>611201</v>
      </c>
      <c r="B43" s="9" t="s">
        <v>58</v>
      </c>
      <c r="C43" s="4" t="s">
        <v>528</v>
      </c>
      <c r="D43" s="4" t="s">
        <v>164</v>
      </c>
      <c r="E43" s="6" t="str">
        <f t="shared" si="0"/>
        <v>Odborná způsobilost platná do roku 2022</v>
      </c>
      <c r="F43" s="34">
        <v>43100</v>
      </c>
      <c r="G43" s="26"/>
      <c r="H43" s="5"/>
      <c r="I43" s="5"/>
      <c r="J43" s="5"/>
      <c r="V43" s="12">
        <f>YEAR(nemazat!$A$2)-YEAR(F43)</f>
        <v>0</v>
      </c>
      <c r="W43" s="11">
        <f t="shared" si="7"/>
        <v>0</v>
      </c>
      <c r="X43" s="11">
        <f t="shared" si="8"/>
        <v>0</v>
      </c>
      <c r="Y43" s="11">
        <f t="shared" si="1"/>
        <v>0</v>
      </c>
      <c r="Z43" s="11">
        <f t="shared" si="2"/>
        <v>0</v>
      </c>
      <c r="AA43" s="12">
        <f t="shared" si="3"/>
        <v>0</v>
      </c>
      <c r="AB43" s="12">
        <f t="shared" si="4"/>
        <v>2022</v>
      </c>
      <c r="AC43" s="11">
        <f t="shared" si="5"/>
        <v>5</v>
      </c>
      <c r="AD43" s="11">
        <f ca="1" t="shared" si="9"/>
        <v>0</v>
      </c>
      <c r="AE43" s="11">
        <f t="shared" si="6"/>
        <v>1</v>
      </c>
    </row>
    <row r="44" spans="1:31" ht="15" customHeight="1">
      <c r="A44" s="4">
        <v>611201</v>
      </c>
      <c r="B44" s="9" t="s">
        <v>58</v>
      </c>
      <c r="C44" s="4" t="s">
        <v>529</v>
      </c>
      <c r="D44" s="4" t="s">
        <v>398</v>
      </c>
      <c r="E44" s="6" t="str">
        <f t="shared" si="0"/>
        <v>Odborná způsobilost letos končí, nutno jít na OP k prodloužení OZ</v>
      </c>
      <c r="F44" s="5">
        <v>40993</v>
      </c>
      <c r="G44" s="5"/>
      <c r="H44" s="5"/>
      <c r="I44" s="5"/>
      <c r="J44" s="5"/>
      <c r="V44" s="12">
        <f>YEAR(nemazat!$A$2)-YEAR(F44)</f>
        <v>5</v>
      </c>
      <c r="W44" s="11">
        <f t="shared" si="7"/>
        <v>0</v>
      </c>
      <c r="X44" s="11">
        <f t="shared" si="8"/>
        <v>0</v>
      </c>
      <c r="Y44" s="11">
        <f t="shared" si="1"/>
        <v>0</v>
      </c>
      <c r="Z44" s="11">
        <f t="shared" si="2"/>
        <v>0</v>
      </c>
      <c r="AA44" s="12">
        <f t="shared" si="3"/>
        <v>0</v>
      </c>
      <c r="AB44" s="12">
        <f t="shared" si="4"/>
        <v>2017</v>
      </c>
      <c r="AC44" s="11">
        <f t="shared" si="5"/>
        <v>2</v>
      </c>
      <c r="AD44" s="11">
        <f ca="1" t="shared" si="9"/>
        <v>0</v>
      </c>
      <c r="AE44" s="11">
        <f t="shared" si="6"/>
        <v>0</v>
      </c>
    </row>
    <row r="45" spans="1:31" ht="15" customHeight="1">
      <c r="A45" s="4">
        <v>611201</v>
      </c>
      <c r="B45" s="4" t="s">
        <v>58</v>
      </c>
      <c r="C45" s="4" t="s">
        <v>529</v>
      </c>
      <c r="D45" s="4" t="s">
        <v>163</v>
      </c>
      <c r="E45" s="6" t="str">
        <f t="shared" si="0"/>
        <v>Odborná způsobilost platná do roku 2020</v>
      </c>
      <c r="F45" s="5">
        <v>42091</v>
      </c>
      <c r="G45" s="5"/>
      <c r="H45" s="5"/>
      <c r="I45" s="5"/>
      <c r="J45" s="5"/>
      <c r="V45" s="12">
        <f>YEAR(nemazat!$A$2)-YEAR(F45)</f>
        <v>2</v>
      </c>
      <c r="W45" s="11">
        <f t="shared" si="7"/>
        <v>0</v>
      </c>
      <c r="X45" s="11">
        <f t="shared" si="8"/>
        <v>0</v>
      </c>
      <c r="Y45" s="11">
        <f t="shared" si="1"/>
        <v>0</v>
      </c>
      <c r="Z45" s="11">
        <f t="shared" si="2"/>
        <v>0</v>
      </c>
      <c r="AA45" s="12">
        <f t="shared" si="3"/>
        <v>0</v>
      </c>
      <c r="AB45" s="12">
        <f t="shared" si="4"/>
        <v>2020</v>
      </c>
      <c r="AC45" s="11">
        <f t="shared" si="5"/>
        <v>5</v>
      </c>
      <c r="AD45" s="11">
        <f ca="1" t="shared" si="9"/>
        <v>0</v>
      </c>
      <c r="AE45" s="11">
        <f t="shared" si="6"/>
        <v>0</v>
      </c>
    </row>
    <row r="46" spans="1:31" ht="15" customHeight="1">
      <c r="A46" s="4">
        <v>611201</v>
      </c>
      <c r="B46" s="4" t="s">
        <v>58</v>
      </c>
      <c r="C46" s="4" t="s">
        <v>529</v>
      </c>
      <c r="D46" s="4" t="s">
        <v>431</v>
      </c>
      <c r="E46" s="6" t="str">
        <f t="shared" si="0"/>
        <v>Odborná způsobilost letos končí, nutno jít na OP k prodloužení OZ</v>
      </c>
      <c r="F46" s="5">
        <v>40993</v>
      </c>
      <c r="G46" s="5"/>
      <c r="H46" s="5"/>
      <c r="I46" s="5"/>
      <c r="J46" s="5"/>
      <c r="V46" s="12">
        <f>YEAR(nemazat!$A$2)-YEAR(F46)</f>
        <v>5</v>
      </c>
      <c r="W46" s="11">
        <f t="shared" si="7"/>
        <v>0</v>
      </c>
      <c r="X46" s="11">
        <f t="shared" si="8"/>
        <v>0</v>
      </c>
      <c r="Y46" s="11">
        <f t="shared" si="1"/>
        <v>0</v>
      </c>
      <c r="Z46" s="11">
        <f t="shared" si="2"/>
        <v>0</v>
      </c>
      <c r="AA46" s="12">
        <f t="shared" si="3"/>
        <v>0</v>
      </c>
      <c r="AB46" s="12">
        <f t="shared" si="4"/>
        <v>2017</v>
      </c>
      <c r="AC46" s="11">
        <f t="shared" si="5"/>
        <v>2</v>
      </c>
      <c r="AD46" s="11">
        <f ca="1" t="shared" si="9"/>
        <v>0</v>
      </c>
      <c r="AE46" s="11">
        <f t="shared" si="6"/>
        <v>0</v>
      </c>
    </row>
    <row r="47" spans="1:31" ht="15" customHeight="1">
      <c r="A47" s="4">
        <v>611319</v>
      </c>
      <c r="B47" s="4" t="s">
        <v>59</v>
      </c>
      <c r="C47" s="4" t="s">
        <v>528</v>
      </c>
      <c r="D47" s="4" t="s">
        <v>552</v>
      </c>
      <c r="E47" s="6" t="str">
        <f t="shared" si="0"/>
        <v>Málo OP, musí až na OP k získání OZ (40 hodin) v roce 2018</v>
      </c>
      <c r="F47" s="25">
        <v>41357</v>
      </c>
      <c r="G47" s="5"/>
      <c r="H47" s="5"/>
      <c r="I47" s="5"/>
      <c r="J47" s="5"/>
      <c r="V47" s="12">
        <f>YEAR(nemazat!$A$2)-YEAR(F47)</f>
        <v>4</v>
      </c>
      <c r="W47" s="11">
        <f t="shared" si="7"/>
        <v>0</v>
      </c>
      <c r="X47" s="11">
        <f t="shared" si="8"/>
        <v>0</v>
      </c>
      <c r="Y47" s="11">
        <f t="shared" si="1"/>
        <v>0</v>
      </c>
      <c r="Z47" s="11">
        <f t="shared" si="2"/>
        <v>0</v>
      </c>
      <c r="AA47" s="12">
        <f t="shared" si="3"/>
        <v>0</v>
      </c>
      <c r="AB47" s="12">
        <f t="shared" si="4"/>
        <v>2018</v>
      </c>
      <c r="AC47" s="11">
        <f t="shared" si="5"/>
        <v>1</v>
      </c>
      <c r="AD47" s="11">
        <f ca="1" t="shared" si="9"/>
        <v>0</v>
      </c>
      <c r="AE47" s="11">
        <f t="shared" si="6"/>
        <v>1</v>
      </c>
    </row>
    <row r="48" spans="1:31" ht="15" customHeight="1">
      <c r="A48" s="4">
        <v>611319</v>
      </c>
      <c r="B48" s="4" t="s">
        <v>59</v>
      </c>
      <c r="C48" s="4" t="s">
        <v>529</v>
      </c>
      <c r="D48" s="4" t="s">
        <v>615</v>
      </c>
      <c r="E48" s="6" t="str">
        <f t="shared" si="0"/>
        <v>Odborná způsobilost platná do roku 2019</v>
      </c>
      <c r="F48" s="5">
        <v>41740</v>
      </c>
      <c r="G48" s="5"/>
      <c r="H48" s="5"/>
      <c r="I48" s="5"/>
      <c r="J48" s="5"/>
      <c r="V48" s="12">
        <f>YEAR(nemazat!$A$2)-YEAR(F48)</f>
        <v>3</v>
      </c>
      <c r="W48" s="11">
        <f t="shared" si="7"/>
        <v>0</v>
      </c>
      <c r="X48" s="11">
        <f t="shared" si="8"/>
        <v>0</v>
      </c>
      <c r="Y48" s="11">
        <f t="shared" si="1"/>
        <v>0</v>
      </c>
      <c r="Z48" s="11">
        <f t="shared" si="2"/>
        <v>0</v>
      </c>
      <c r="AA48" s="12">
        <f t="shared" si="3"/>
        <v>0</v>
      </c>
      <c r="AB48" s="12">
        <f t="shared" si="4"/>
        <v>2019</v>
      </c>
      <c r="AC48" s="11">
        <f t="shared" si="5"/>
        <v>5</v>
      </c>
      <c r="AD48" s="11">
        <f ca="1" t="shared" si="9"/>
        <v>0</v>
      </c>
      <c r="AE48" s="11">
        <f t="shared" si="6"/>
        <v>0</v>
      </c>
    </row>
    <row r="49" spans="1:31" ht="15" customHeight="1">
      <c r="A49" s="4">
        <v>611452</v>
      </c>
      <c r="B49" s="4" t="s">
        <v>60</v>
      </c>
      <c r="C49" s="4" t="s">
        <v>528</v>
      </c>
      <c r="D49" s="9" t="s">
        <v>215</v>
      </c>
      <c r="E49" s="6" t="str">
        <f t="shared" si="0"/>
        <v>Je doporučeno jít letos na OP k prodloužení OZ</v>
      </c>
      <c r="F49" s="5">
        <v>42077</v>
      </c>
      <c r="G49" s="33">
        <v>42442</v>
      </c>
      <c r="H49" s="5"/>
      <c r="I49" s="5"/>
      <c r="J49" s="5"/>
      <c r="V49" s="12">
        <f>YEAR(nemazat!$A$2)-YEAR(F49)</f>
        <v>2</v>
      </c>
      <c r="W49" s="11">
        <f t="shared" si="7"/>
        <v>1</v>
      </c>
      <c r="X49" s="11">
        <f t="shared" si="8"/>
        <v>0</v>
      </c>
      <c r="Y49" s="11">
        <f t="shared" si="1"/>
        <v>0</v>
      </c>
      <c r="Z49" s="11">
        <f t="shared" si="2"/>
        <v>0</v>
      </c>
      <c r="AA49" s="12">
        <f t="shared" si="3"/>
        <v>1</v>
      </c>
      <c r="AB49" s="12">
        <f t="shared" si="4"/>
        <v>2020</v>
      </c>
      <c r="AC49" s="11">
        <f t="shared" si="5"/>
        <v>4</v>
      </c>
      <c r="AD49" s="11">
        <f ca="1" t="shared" si="9"/>
        <v>1</v>
      </c>
      <c r="AE49" s="11">
        <f t="shared" si="6"/>
        <v>1</v>
      </c>
    </row>
    <row r="50" spans="1:31" ht="15" customHeight="1">
      <c r="A50" s="4">
        <v>611452</v>
      </c>
      <c r="B50" s="4" t="s">
        <v>60</v>
      </c>
      <c r="C50" s="4" t="s">
        <v>528</v>
      </c>
      <c r="D50" s="9" t="s">
        <v>468</v>
      </c>
      <c r="E50" s="6" t="str">
        <f t="shared" si="0"/>
        <v>Málo OP, musí až na OP k získání OZ (40 hodin) v roce 2017</v>
      </c>
      <c r="F50" s="25">
        <v>40993</v>
      </c>
      <c r="G50" s="5"/>
      <c r="H50" s="5">
        <v>41734</v>
      </c>
      <c r="I50" s="5"/>
      <c r="J50" s="5"/>
      <c r="V50" s="12">
        <f>YEAR(nemazat!$A$2)-YEAR(F50)</f>
        <v>5</v>
      </c>
      <c r="W50" s="11">
        <f t="shared" si="7"/>
        <v>0</v>
      </c>
      <c r="X50" s="11">
        <f t="shared" si="8"/>
        <v>1</v>
      </c>
      <c r="Y50" s="11">
        <f t="shared" si="1"/>
        <v>0</v>
      </c>
      <c r="Z50" s="11">
        <f t="shared" si="2"/>
        <v>0</v>
      </c>
      <c r="AA50" s="12">
        <f>SUM(W50:Z50)</f>
        <v>1</v>
      </c>
      <c r="AB50" s="12">
        <f t="shared" si="4"/>
        <v>2017</v>
      </c>
      <c r="AC50" s="11">
        <f t="shared" si="5"/>
        <v>1</v>
      </c>
      <c r="AD50" s="11">
        <f ca="1" t="shared" si="9"/>
        <v>0</v>
      </c>
      <c r="AE50" s="11">
        <f t="shared" si="6"/>
        <v>1</v>
      </c>
    </row>
    <row r="51" spans="1:31" ht="15" customHeight="1">
      <c r="A51" s="4">
        <v>611452</v>
      </c>
      <c r="B51" s="4" t="s">
        <v>60</v>
      </c>
      <c r="C51" s="4" t="s">
        <v>529</v>
      </c>
      <c r="D51" s="9" t="s">
        <v>216</v>
      </c>
      <c r="E51" s="6" t="str">
        <f t="shared" si="0"/>
        <v>Odborná způsobilost platná do roku 2020</v>
      </c>
      <c r="F51" s="5">
        <v>42097</v>
      </c>
      <c r="G51" s="5"/>
      <c r="H51" s="5"/>
      <c r="I51" s="5"/>
      <c r="J51" s="5"/>
      <c r="V51" s="12">
        <f>YEAR(nemazat!$A$2)-YEAR(F51)</f>
        <v>2</v>
      </c>
      <c r="W51" s="11">
        <f t="shared" si="7"/>
        <v>0</v>
      </c>
      <c r="X51" s="11">
        <f t="shared" si="8"/>
        <v>0</v>
      </c>
      <c r="Y51" s="11">
        <f t="shared" si="1"/>
        <v>0</v>
      </c>
      <c r="Z51" s="11">
        <f t="shared" si="2"/>
        <v>0</v>
      </c>
      <c r="AA51" s="12">
        <f t="shared" si="3"/>
        <v>0</v>
      </c>
      <c r="AB51" s="12">
        <f t="shared" si="4"/>
        <v>2020</v>
      </c>
      <c r="AC51" s="11">
        <f t="shared" si="5"/>
        <v>5</v>
      </c>
      <c r="AD51" s="11">
        <f ca="1" t="shared" si="9"/>
        <v>0</v>
      </c>
      <c r="AE51" s="11">
        <f t="shared" si="6"/>
        <v>0</v>
      </c>
    </row>
    <row r="52" spans="1:31" ht="15" customHeight="1">
      <c r="A52" s="4">
        <v>611452</v>
      </c>
      <c r="B52" s="4" t="s">
        <v>60</v>
      </c>
      <c r="C52" s="4" t="s">
        <v>529</v>
      </c>
      <c r="D52" s="9" t="s">
        <v>469</v>
      </c>
      <c r="E52" s="6" t="str">
        <f t="shared" si="0"/>
        <v>Odborná způsobilost letos končí, nutno jít na OP k prodloužení OZ</v>
      </c>
      <c r="F52" s="5">
        <v>40993</v>
      </c>
      <c r="G52" s="5"/>
      <c r="H52" s="5"/>
      <c r="I52" s="5"/>
      <c r="J52" s="5"/>
      <c r="V52" s="12">
        <f>YEAR(nemazat!$A$2)-YEAR(F52)</f>
        <v>5</v>
      </c>
      <c r="W52" s="11">
        <f t="shared" si="7"/>
        <v>0</v>
      </c>
      <c r="X52" s="11">
        <f t="shared" si="8"/>
        <v>0</v>
      </c>
      <c r="Y52" s="11">
        <f t="shared" si="1"/>
        <v>0</v>
      </c>
      <c r="Z52" s="11">
        <f t="shared" si="2"/>
        <v>0</v>
      </c>
      <c r="AA52" s="12">
        <f t="shared" si="3"/>
        <v>0</v>
      </c>
      <c r="AB52" s="12">
        <f t="shared" si="4"/>
        <v>2017</v>
      </c>
      <c r="AC52" s="11">
        <f t="shared" si="5"/>
        <v>2</v>
      </c>
      <c r="AD52" s="11">
        <f ca="1" t="shared" si="9"/>
        <v>0</v>
      </c>
      <c r="AE52" s="11">
        <f t="shared" si="6"/>
        <v>0</v>
      </c>
    </row>
    <row r="53" spans="1:31" ht="15" customHeight="1">
      <c r="A53" s="4">
        <v>611452</v>
      </c>
      <c r="B53" s="4" t="s">
        <v>60</v>
      </c>
      <c r="C53" s="4" t="s">
        <v>529</v>
      </c>
      <c r="D53" s="9" t="s">
        <v>513</v>
      </c>
      <c r="E53" s="6" t="str">
        <f t="shared" si="0"/>
        <v>Odborná způsobilost platná do roku 2019</v>
      </c>
      <c r="F53" s="5">
        <v>41740</v>
      </c>
      <c r="G53" s="5"/>
      <c r="H53" s="5"/>
      <c r="I53" s="5"/>
      <c r="J53" s="5"/>
      <c r="V53" s="12">
        <f>YEAR(nemazat!$A$2)-YEAR(F53)</f>
        <v>3</v>
      </c>
      <c r="W53" s="11">
        <f t="shared" si="7"/>
        <v>0</v>
      </c>
      <c r="X53" s="11">
        <f t="shared" si="8"/>
        <v>0</v>
      </c>
      <c r="Y53" s="11">
        <f t="shared" si="1"/>
        <v>0</v>
      </c>
      <c r="Z53" s="11">
        <f t="shared" si="2"/>
        <v>0</v>
      </c>
      <c r="AA53" s="12">
        <f t="shared" si="3"/>
        <v>0</v>
      </c>
      <c r="AB53" s="12">
        <f t="shared" si="4"/>
        <v>2019</v>
      </c>
      <c r="AC53" s="11">
        <f t="shared" si="5"/>
        <v>5</v>
      </c>
      <c r="AD53" s="11">
        <f ca="1" t="shared" si="9"/>
        <v>0</v>
      </c>
      <c r="AE53" s="11">
        <f t="shared" si="6"/>
        <v>0</v>
      </c>
    </row>
    <row r="54" spans="1:31" ht="15" customHeight="1">
      <c r="A54" s="4">
        <v>611452</v>
      </c>
      <c r="B54" s="4" t="s">
        <v>60</v>
      </c>
      <c r="C54" s="4" t="s">
        <v>529</v>
      </c>
      <c r="D54" s="9" t="s">
        <v>616</v>
      </c>
      <c r="E54" s="6" t="str">
        <f t="shared" si="0"/>
        <v>Odborná způsobilost platná do roku 2019</v>
      </c>
      <c r="F54" s="5">
        <v>41740</v>
      </c>
      <c r="G54" s="5"/>
      <c r="H54" s="5"/>
      <c r="I54" s="5"/>
      <c r="J54" s="5"/>
      <c r="V54" s="12">
        <f>YEAR(nemazat!$A$2)-YEAR(F54)</f>
        <v>3</v>
      </c>
      <c r="W54" s="11">
        <f t="shared" si="7"/>
        <v>0</v>
      </c>
      <c r="X54" s="11">
        <f t="shared" si="8"/>
        <v>0</v>
      </c>
      <c r="Y54" s="11">
        <f t="shared" si="1"/>
        <v>0</v>
      </c>
      <c r="Z54" s="11">
        <f t="shared" si="2"/>
        <v>0</v>
      </c>
      <c r="AA54" s="12">
        <f t="shared" si="3"/>
        <v>0</v>
      </c>
      <c r="AB54" s="12">
        <f t="shared" si="4"/>
        <v>2019</v>
      </c>
      <c r="AC54" s="11">
        <f t="shared" si="5"/>
        <v>5</v>
      </c>
      <c r="AD54" s="11">
        <f ca="1" t="shared" si="9"/>
        <v>0</v>
      </c>
      <c r="AE54" s="11">
        <f t="shared" si="6"/>
        <v>0</v>
      </c>
    </row>
    <row r="55" spans="1:31" ht="15" customHeight="1">
      <c r="A55" s="4">
        <v>611452</v>
      </c>
      <c r="B55" s="4" t="s">
        <v>60</v>
      </c>
      <c r="C55" s="4" t="s">
        <v>529</v>
      </c>
      <c r="D55" s="9" t="s">
        <v>468</v>
      </c>
      <c r="E55" s="6" t="str">
        <f t="shared" si="0"/>
        <v>Odborná způsobilost platná do roku 2020</v>
      </c>
      <c r="F55" s="5">
        <v>42097</v>
      </c>
      <c r="G55" s="5"/>
      <c r="H55" s="5"/>
      <c r="I55" s="5"/>
      <c r="J55" s="5"/>
      <c r="V55" s="12">
        <f>YEAR(nemazat!$A$2)-YEAR(F55)</f>
        <v>2</v>
      </c>
      <c r="W55" s="11">
        <f t="shared" si="7"/>
        <v>0</v>
      </c>
      <c r="X55" s="11">
        <f t="shared" si="8"/>
        <v>0</v>
      </c>
      <c r="Y55" s="11">
        <f t="shared" si="1"/>
        <v>0</v>
      </c>
      <c r="Z55" s="11">
        <f t="shared" si="2"/>
        <v>0</v>
      </c>
      <c r="AA55" s="12">
        <f>SUM(W55:Z55)</f>
        <v>0</v>
      </c>
      <c r="AB55" s="12">
        <f t="shared" si="4"/>
        <v>2020</v>
      </c>
      <c r="AC55" s="11">
        <f t="shared" si="5"/>
        <v>5</v>
      </c>
      <c r="AD55" s="11">
        <f ca="1" t="shared" si="9"/>
        <v>0</v>
      </c>
      <c r="AE55" s="11">
        <f t="shared" si="6"/>
        <v>0</v>
      </c>
    </row>
    <row r="56" spans="1:31" ht="15" customHeight="1">
      <c r="A56" s="4">
        <v>611320</v>
      </c>
      <c r="B56" s="4" t="s">
        <v>727</v>
      </c>
      <c r="C56" s="4" t="s">
        <v>528</v>
      </c>
      <c r="D56" s="9" t="s">
        <v>728</v>
      </c>
      <c r="E56" s="6" t="str">
        <f t="shared" si="0"/>
        <v>Je doporučeno jít letos na OP k prodloužení OZ</v>
      </c>
      <c r="F56" s="5">
        <v>42468</v>
      </c>
      <c r="G56" s="5"/>
      <c r="H56" s="5"/>
      <c r="I56" s="5"/>
      <c r="J56" s="5"/>
      <c r="V56" s="12">
        <f>YEAR(nemazat!$A$2)-YEAR(F56)</f>
        <v>1</v>
      </c>
      <c r="W56" s="11">
        <f t="shared" si="7"/>
        <v>0</v>
      </c>
      <c r="X56" s="11">
        <f t="shared" si="8"/>
        <v>0</v>
      </c>
      <c r="Y56" s="11">
        <f t="shared" si="1"/>
        <v>0</v>
      </c>
      <c r="Z56" s="11">
        <f t="shared" si="2"/>
        <v>0</v>
      </c>
      <c r="AA56" s="12">
        <f t="shared" si="3"/>
        <v>0</v>
      </c>
      <c r="AB56" s="12">
        <f t="shared" si="4"/>
        <v>2021</v>
      </c>
      <c r="AC56" s="11">
        <f t="shared" si="5"/>
        <v>4</v>
      </c>
      <c r="AD56" s="11">
        <f ca="1" t="shared" si="9"/>
        <v>0</v>
      </c>
      <c r="AE56" s="11">
        <f t="shared" si="6"/>
        <v>1</v>
      </c>
    </row>
    <row r="57" spans="1:31" ht="15" customHeight="1">
      <c r="A57" s="4">
        <v>611322</v>
      </c>
      <c r="B57" s="4" t="s">
        <v>61</v>
      </c>
      <c r="C57" s="4" t="s">
        <v>528</v>
      </c>
      <c r="D57" s="4" t="s">
        <v>211</v>
      </c>
      <c r="E57" s="6" t="str">
        <f t="shared" si="0"/>
        <v>Je doporučeno jít letos na OP k prodloužení OZ</v>
      </c>
      <c r="F57" s="5">
        <v>42468</v>
      </c>
      <c r="G57" s="33"/>
      <c r="H57" s="5"/>
      <c r="I57" s="5"/>
      <c r="J57" s="5"/>
      <c r="V57" s="12">
        <f>YEAR(nemazat!$A$2)-YEAR(F57)</f>
        <v>1</v>
      </c>
      <c r="W57" s="11">
        <f t="shared" si="7"/>
        <v>0</v>
      </c>
      <c r="X57" s="11">
        <f t="shared" si="8"/>
        <v>0</v>
      </c>
      <c r="Y57" s="11">
        <f t="shared" si="1"/>
        <v>0</v>
      </c>
      <c r="Z57" s="11">
        <f t="shared" si="2"/>
        <v>0</v>
      </c>
      <c r="AA57" s="12">
        <f t="shared" si="3"/>
        <v>0</v>
      </c>
      <c r="AB57" s="12">
        <f t="shared" si="4"/>
        <v>2021</v>
      </c>
      <c r="AC57" s="11">
        <f t="shared" si="5"/>
        <v>4</v>
      </c>
      <c r="AD57" s="11">
        <f ca="1" t="shared" si="9"/>
        <v>0</v>
      </c>
      <c r="AE57" s="11">
        <f t="shared" si="6"/>
        <v>1</v>
      </c>
    </row>
    <row r="58" spans="1:31" ht="15" customHeight="1">
      <c r="A58" s="4">
        <v>611322</v>
      </c>
      <c r="B58" s="4" t="s">
        <v>61</v>
      </c>
      <c r="C58" s="4" t="s">
        <v>528</v>
      </c>
      <c r="D58" s="4" t="s">
        <v>212</v>
      </c>
      <c r="E58" s="6" t="str">
        <f t="shared" si="0"/>
        <v>Málo OP, musí až na OP k získání OZ (40 hodin) v roce 2017</v>
      </c>
      <c r="F58" s="5">
        <v>40993</v>
      </c>
      <c r="G58" s="33"/>
      <c r="H58" s="5"/>
      <c r="I58" s="5"/>
      <c r="J58" s="5"/>
      <c r="V58" s="12">
        <f>YEAR(nemazat!$A$2)-YEAR(F58)</f>
        <v>5</v>
      </c>
      <c r="W58" s="11">
        <f t="shared" si="7"/>
        <v>0</v>
      </c>
      <c r="X58" s="11">
        <f t="shared" si="8"/>
        <v>0</v>
      </c>
      <c r="Y58" s="11">
        <f t="shared" si="1"/>
        <v>0</v>
      </c>
      <c r="Z58" s="11">
        <f t="shared" si="2"/>
        <v>0</v>
      </c>
      <c r="AA58" s="12">
        <f aca="true" t="shared" si="10" ref="AA58:AA109">SUM(W58:Z58)</f>
        <v>0</v>
      </c>
      <c r="AB58" s="12">
        <f t="shared" si="4"/>
        <v>2017</v>
      </c>
      <c r="AC58" s="11">
        <f t="shared" si="5"/>
        <v>1</v>
      </c>
      <c r="AD58" s="11">
        <f ca="1" t="shared" si="9"/>
        <v>0</v>
      </c>
      <c r="AE58" s="11">
        <f t="shared" si="6"/>
        <v>1</v>
      </c>
    </row>
    <row r="59" spans="1:31" ht="15" customHeight="1">
      <c r="A59" s="4">
        <v>611322</v>
      </c>
      <c r="B59" s="4" t="s">
        <v>61</v>
      </c>
      <c r="C59" s="4" t="s">
        <v>529</v>
      </c>
      <c r="D59" s="4" t="s">
        <v>698</v>
      </c>
      <c r="E59" s="6" t="str">
        <f t="shared" si="0"/>
        <v>Odborná způsobilost platná do roku 2021</v>
      </c>
      <c r="F59" s="5">
        <v>42468</v>
      </c>
      <c r="G59" s="5"/>
      <c r="H59" s="5"/>
      <c r="I59" s="5"/>
      <c r="J59" s="5"/>
      <c r="V59" s="12">
        <f>YEAR(nemazat!$A$2)-YEAR(F59)</f>
        <v>1</v>
      </c>
      <c r="W59" s="11">
        <f t="shared" si="7"/>
        <v>0</v>
      </c>
      <c r="X59" s="11">
        <f t="shared" si="8"/>
        <v>0</v>
      </c>
      <c r="Y59" s="11">
        <f t="shared" si="1"/>
        <v>0</v>
      </c>
      <c r="Z59" s="11">
        <f t="shared" si="2"/>
        <v>0</v>
      </c>
      <c r="AA59" s="12">
        <f>SUM(W59:Z59)</f>
        <v>0</v>
      </c>
      <c r="AB59" s="12">
        <f t="shared" si="4"/>
        <v>2021</v>
      </c>
      <c r="AC59" s="11">
        <f t="shared" si="5"/>
        <v>5</v>
      </c>
      <c r="AD59" s="11">
        <f ca="1" t="shared" si="9"/>
        <v>0</v>
      </c>
      <c r="AE59" s="11">
        <f t="shared" si="6"/>
        <v>0</v>
      </c>
    </row>
    <row r="60" spans="1:31" ht="15" customHeight="1">
      <c r="A60" s="4">
        <v>611322</v>
      </c>
      <c r="B60" s="4" t="s">
        <v>61</v>
      </c>
      <c r="C60" s="4" t="s">
        <v>529</v>
      </c>
      <c r="D60" s="4" t="s">
        <v>699</v>
      </c>
      <c r="E60" s="6" t="str">
        <f t="shared" si="0"/>
        <v>Odborná způsobilost platná do roku 2021</v>
      </c>
      <c r="F60" s="5">
        <v>42468</v>
      </c>
      <c r="G60" s="5"/>
      <c r="H60" s="5"/>
      <c r="I60" s="5"/>
      <c r="J60" s="5"/>
      <c r="V60" s="12">
        <f>YEAR(nemazat!$A$2)-YEAR(F60)</f>
        <v>1</v>
      </c>
      <c r="W60" s="11">
        <f t="shared" si="7"/>
        <v>0</v>
      </c>
      <c r="X60" s="11">
        <f t="shared" si="8"/>
        <v>0</v>
      </c>
      <c r="Y60" s="11">
        <f t="shared" si="1"/>
        <v>0</v>
      </c>
      <c r="Z60" s="11">
        <f t="shared" si="2"/>
        <v>0</v>
      </c>
      <c r="AA60" s="12">
        <f t="shared" si="10"/>
        <v>0</v>
      </c>
      <c r="AB60" s="12">
        <f t="shared" si="4"/>
        <v>2021</v>
      </c>
      <c r="AC60" s="11">
        <f t="shared" si="5"/>
        <v>5</v>
      </c>
      <c r="AD60" s="11">
        <f ca="1" t="shared" si="9"/>
        <v>0</v>
      </c>
      <c r="AE60" s="11">
        <f t="shared" si="6"/>
        <v>0</v>
      </c>
    </row>
    <row r="61" spans="1:31" ht="15" customHeight="1">
      <c r="A61" s="4">
        <v>611323</v>
      </c>
      <c r="B61" s="4" t="s">
        <v>62</v>
      </c>
      <c r="C61" s="4" t="s">
        <v>528</v>
      </c>
      <c r="D61" s="4" t="s">
        <v>507</v>
      </c>
      <c r="E61" s="6" t="str">
        <f t="shared" si="0"/>
        <v>Je doporučeno jít letos na OP k prodloužení OZ</v>
      </c>
      <c r="F61" s="5">
        <v>41357</v>
      </c>
      <c r="G61" s="5"/>
      <c r="H61" s="5">
        <v>42077</v>
      </c>
      <c r="I61" s="5">
        <v>42442</v>
      </c>
      <c r="J61" s="5"/>
      <c r="V61" s="12">
        <f>YEAR(nemazat!$A$2)-YEAR(F61)</f>
        <v>4</v>
      </c>
      <c r="W61" s="11">
        <f t="shared" si="7"/>
        <v>0</v>
      </c>
      <c r="X61" s="11">
        <f t="shared" si="8"/>
        <v>1</v>
      </c>
      <c r="Y61" s="11">
        <f t="shared" si="1"/>
        <v>1</v>
      </c>
      <c r="Z61" s="11">
        <f t="shared" si="2"/>
        <v>0</v>
      </c>
      <c r="AA61" s="12">
        <f t="shared" si="10"/>
        <v>2</v>
      </c>
      <c r="AB61" s="12">
        <f t="shared" si="4"/>
        <v>2018</v>
      </c>
      <c r="AC61" s="11">
        <f t="shared" si="5"/>
        <v>4</v>
      </c>
      <c r="AD61" s="11">
        <f ca="1" t="shared" si="9"/>
        <v>1</v>
      </c>
      <c r="AE61" s="11">
        <f t="shared" si="6"/>
        <v>1</v>
      </c>
    </row>
    <row r="62" spans="1:31" ht="15" customHeight="1">
      <c r="A62" s="4">
        <v>611323</v>
      </c>
      <c r="B62" s="4" t="s">
        <v>62</v>
      </c>
      <c r="C62" s="4" t="s">
        <v>529</v>
      </c>
      <c r="D62" s="4" t="s">
        <v>506</v>
      </c>
      <c r="E62" s="6" t="str">
        <f t="shared" si="0"/>
        <v>Odborná způsobilost platná do roku 2018</v>
      </c>
      <c r="F62" s="5">
        <v>41357</v>
      </c>
      <c r="G62" s="5"/>
      <c r="H62" s="5"/>
      <c r="I62" s="5"/>
      <c r="J62" s="5"/>
      <c r="V62" s="12">
        <f>YEAR(nemazat!$A$2)-YEAR(F62)</f>
        <v>4</v>
      </c>
      <c r="W62" s="11">
        <f t="shared" si="7"/>
        <v>0</v>
      </c>
      <c r="X62" s="11">
        <f t="shared" si="8"/>
        <v>0</v>
      </c>
      <c r="Y62" s="11">
        <f t="shared" si="1"/>
        <v>0</v>
      </c>
      <c r="Z62" s="11">
        <f t="shared" si="2"/>
        <v>0</v>
      </c>
      <c r="AA62" s="12">
        <f t="shared" si="10"/>
        <v>0</v>
      </c>
      <c r="AB62" s="12">
        <f t="shared" si="4"/>
        <v>2018</v>
      </c>
      <c r="AC62" s="11">
        <f t="shared" si="5"/>
        <v>5</v>
      </c>
      <c r="AD62" s="11">
        <f ca="1" t="shared" si="9"/>
        <v>0</v>
      </c>
      <c r="AE62" s="11">
        <f t="shared" si="6"/>
        <v>0</v>
      </c>
    </row>
    <row r="63" spans="1:31" ht="15" customHeight="1">
      <c r="A63" s="4">
        <v>611202</v>
      </c>
      <c r="B63" s="4" t="s">
        <v>63</v>
      </c>
      <c r="C63" s="4" t="s">
        <v>528</v>
      </c>
      <c r="D63" s="4" t="s">
        <v>700</v>
      </c>
      <c r="E63" s="6" t="str">
        <f t="shared" si="0"/>
        <v>Je doporučeno jít letos na OP k prodloužení OZ</v>
      </c>
      <c r="F63" s="5">
        <v>42468</v>
      </c>
      <c r="G63" s="33"/>
      <c r="H63" s="33"/>
      <c r="I63" s="5"/>
      <c r="J63" s="5"/>
      <c r="V63" s="12">
        <f>YEAR(nemazat!$A$2)-YEAR(F63)</f>
        <v>1</v>
      </c>
      <c r="W63" s="11">
        <f t="shared" si="7"/>
        <v>0</v>
      </c>
      <c r="X63" s="11">
        <f t="shared" si="8"/>
        <v>0</v>
      </c>
      <c r="Y63" s="11">
        <f t="shared" si="1"/>
        <v>0</v>
      </c>
      <c r="Z63" s="11">
        <f t="shared" si="2"/>
        <v>0</v>
      </c>
      <c r="AA63" s="12">
        <f t="shared" si="10"/>
        <v>0</v>
      </c>
      <c r="AB63" s="12">
        <f t="shared" si="4"/>
        <v>2021</v>
      </c>
      <c r="AC63" s="11">
        <f t="shared" si="5"/>
        <v>4</v>
      </c>
      <c r="AD63" s="11">
        <f ca="1" t="shared" si="9"/>
        <v>0</v>
      </c>
      <c r="AE63" s="11">
        <f t="shared" si="6"/>
        <v>1</v>
      </c>
    </row>
    <row r="64" spans="1:31" ht="15" customHeight="1">
      <c r="A64" s="4">
        <v>611202</v>
      </c>
      <c r="B64" s="4" t="s">
        <v>63</v>
      </c>
      <c r="C64" s="4" t="s">
        <v>529</v>
      </c>
      <c r="D64" s="4" t="s">
        <v>701</v>
      </c>
      <c r="E64" s="6" t="str">
        <f t="shared" si="0"/>
        <v>Odborná způsobilost platná do roku 2021</v>
      </c>
      <c r="F64" s="5">
        <v>42468</v>
      </c>
      <c r="G64" s="5"/>
      <c r="H64" s="5"/>
      <c r="I64" s="5"/>
      <c r="J64" s="5"/>
      <c r="V64" s="12">
        <f>YEAR(nemazat!$A$2)-YEAR(F64)</f>
        <v>1</v>
      </c>
      <c r="W64" s="11">
        <f t="shared" si="7"/>
        <v>0</v>
      </c>
      <c r="X64" s="11">
        <f t="shared" si="8"/>
        <v>0</v>
      </c>
      <c r="Y64" s="11">
        <f t="shared" si="1"/>
        <v>0</v>
      </c>
      <c r="Z64" s="11">
        <f t="shared" si="2"/>
        <v>0</v>
      </c>
      <c r="AA64" s="12">
        <f>SUM(W64:Z64)</f>
        <v>0</v>
      </c>
      <c r="AB64" s="12">
        <f t="shared" si="4"/>
        <v>2021</v>
      </c>
      <c r="AC64" s="11">
        <f t="shared" si="5"/>
        <v>5</v>
      </c>
      <c r="AD64" s="11">
        <f ca="1" t="shared" si="9"/>
        <v>0</v>
      </c>
      <c r="AE64" s="11">
        <f t="shared" si="6"/>
        <v>0</v>
      </c>
    </row>
    <row r="65" spans="1:31" ht="15" customHeight="1">
      <c r="A65" s="4">
        <v>611204</v>
      </c>
      <c r="B65" s="9" t="s">
        <v>64</v>
      </c>
      <c r="C65" s="4" t="s">
        <v>528</v>
      </c>
      <c r="D65" s="4" t="s">
        <v>411</v>
      </c>
      <c r="E65" s="6" t="str">
        <f t="shared" si="0"/>
        <v>Je doporučeno jít letos na OP k prodloužení OZ</v>
      </c>
      <c r="F65" s="5">
        <v>41357</v>
      </c>
      <c r="G65" s="5">
        <v>41734</v>
      </c>
      <c r="H65" s="5">
        <v>42077</v>
      </c>
      <c r="I65" s="5">
        <v>42442</v>
      </c>
      <c r="J65" s="5"/>
      <c r="V65" s="12">
        <f>YEAR(nemazat!$A$2)-YEAR(F65)</f>
        <v>4</v>
      </c>
      <c r="W65" s="11">
        <f t="shared" si="7"/>
        <v>1</v>
      </c>
      <c r="X65" s="11">
        <f t="shared" si="8"/>
        <v>1</v>
      </c>
      <c r="Y65" s="11">
        <f t="shared" si="1"/>
        <v>1</v>
      </c>
      <c r="Z65" s="11">
        <f t="shared" si="2"/>
        <v>0</v>
      </c>
      <c r="AA65" s="12">
        <f t="shared" si="10"/>
        <v>3</v>
      </c>
      <c r="AB65" s="12">
        <f t="shared" si="4"/>
        <v>2018</v>
      </c>
      <c r="AC65" s="11">
        <f t="shared" si="5"/>
        <v>4</v>
      </c>
      <c r="AD65" s="11">
        <f ca="1" t="shared" si="9"/>
        <v>1</v>
      </c>
      <c r="AE65" s="11">
        <f t="shared" si="6"/>
        <v>1</v>
      </c>
    </row>
    <row r="66" spans="1:31" ht="15" customHeight="1">
      <c r="A66" s="4">
        <v>611204</v>
      </c>
      <c r="B66" s="9" t="s">
        <v>64</v>
      </c>
      <c r="C66" s="4" t="s">
        <v>528</v>
      </c>
      <c r="D66" s="4" t="s">
        <v>555</v>
      </c>
      <c r="E66" s="6" t="str">
        <f t="shared" si="0"/>
        <v>Je doporučeno jít letos na OP k prodloužení OZ</v>
      </c>
      <c r="F66" s="5">
        <v>41357</v>
      </c>
      <c r="G66" s="5">
        <v>41734</v>
      </c>
      <c r="H66" s="5">
        <v>42077</v>
      </c>
      <c r="I66" s="5">
        <v>42442</v>
      </c>
      <c r="J66" s="5"/>
      <c r="V66" s="12">
        <f>YEAR(nemazat!$A$2)-YEAR(F66)</f>
        <v>4</v>
      </c>
      <c r="W66" s="11">
        <f t="shared" si="7"/>
        <v>1</v>
      </c>
      <c r="X66" s="11">
        <f t="shared" si="8"/>
        <v>1</v>
      </c>
      <c r="Y66" s="11">
        <f t="shared" si="1"/>
        <v>1</v>
      </c>
      <c r="Z66" s="11">
        <f t="shared" si="2"/>
        <v>0</v>
      </c>
      <c r="AA66" s="12">
        <f t="shared" si="10"/>
        <v>3</v>
      </c>
      <c r="AB66" s="12">
        <f t="shared" si="4"/>
        <v>2018</v>
      </c>
      <c r="AC66" s="11">
        <f t="shared" si="5"/>
        <v>4</v>
      </c>
      <c r="AD66" s="11">
        <f ca="1" t="shared" si="9"/>
        <v>1</v>
      </c>
      <c r="AE66" s="11">
        <f t="shared" si="6"/>
        <v>1</v>
      </c>
    </row>
    <row r="67" spans="1:31" ht="15" customHeight="1">
      <c r="A67" s="4">
        <v>611204</v>
      </c>
      <c r="B67" s="9" t="s">
        <v>64</v>
      </c>
      <c r="C67" s="4" t="s">
        <v>529</v>
      </c>
      <c r="D67" s="4" t="s">
        <v>553</v>
      </c>
      <c r="E67" s="6" t="str">
        <f aca="true" t="shared" si="11" ref="E67:E130">IF(AC67=0,CONCATENATE("Odborná způsobilost propadla v roce ",AB67),IF(AC67=1,CONCATENATE("Málo OP, musí až na OP k získání OZ (40 hodin) v roce ",AB67),IF(AC67=2,"Odborná způsobilost letos končí, nutno jít na OP k prodloužení OZ",IF(AC67=3,CONCATENATE("Musí letos na OP k prodloužení OZ, jinak znovu na získání OZ (40 hodin) v roce ",AB67),IF(AC67=4,CONCATENATE("Je doporučeno jít letos na OP k prodloužení OZ"),IF(AC67=5,CONCATENATE("Odborná způsobilost platná do roku ",AB67),"Není odborná způsobilost"))))))</f>
        <v>Odborná způsobilost platná do roku 2018</v>
      </c>
      <c r="F67" s="5">
        <v>41357</v>
      </c>
      <c r="G67" s="5"/>
      <c r="H67" s="5"/>
      <c r="I67" s="5"/>
      <c r="J67" s="5"/>
      <c r="V67" s="12">
        <f>YEAR(nemazat!$A$2)-YEAR(F67)</f>
        <v>4</v>
      </c>
      <c r="W67" s="11">
        <f aca="true" t="shared" si="12" ref="W67:W130">IF(G67,1,0)</f>
        <v>0</v>
      </c>
      <c r="X67" s="11">
        <f aca="true" t="shared" si="13" ref="X67:X130">IF(H67,1,0)</f>
        <v>0</v>
      </c>
      <c r="Y67" s="11">
        <f aca="true" t="shared" si="14" ref="Y67:Y130">IF(I67,1,0)</f>
        <v>0</v>
      </c>
      <c r="Z67" s="11">
        <f aca="true" t="shared" si="15" ref="Z67:Z130">IF(J67,1,0)</f>
        <v>0</v>
      </c>
      <c r="AA67" s="12">
        <f t="shared" si="10"/>
        <v>0</v>
      </c>
      <c r="AB67" s="12">
        <f aca="true" t="shared" si="16" ref="AB67:AB130">YEAR(F67)+5</f>
        <v>2018</v>
      </c>
      <c r="AC67" s="11">
        <f aca="true" t="shared" si="17" ref="AC67:AC130">IF(AE67=1,IF(F67,IF(V67&gt;5,0,IF(V67=0,5,IF(V67=5,IF(AA67&lt;(V67-3),1,2),IF(AA67&lt;(V67-3),1,IF(AA67=(V67-3),3,4))))),-1),IF(F67,IF(V67&gt;5,0,IF(V67=5,2,5)),-1))</f>
        <v>5</v>
      </c>
      <c r="AD67" s="11">
        <f aca="true" ca="1" t="shared" si="18" ref="AD67:AD130">IF(OR(YEAR(G67)=YEAR(TODAY()),YEAR(H67)=YEAR(TODAY()),YEAR(I67)=YEAR(TODAY()),YEAR(J67)=YEAR(TODAY())),1,0)</f>
        <v>0</v>
      </c>
      <c r="AE67" s="11">
        <f aca="true" t="shared" si="19" ref="AE67:AE130">IF(MID(C67,1,3)="vel",1,0)</f>
        <v>0</v>
      </c>
    </row>
    <row r="68" spans="1:31" ht="15" customHeight="1">
      <c r="A68" s="4">
        <v>611204</v>
      </c>
      <c r="B68" s="9" t="s">
        <v>64</v>
      </c>
      <c r="C68" s="4" t="s">
        <v>529</v>
      </c>
      <c r="D68" s="4" t="s">
        <v>414</v>
      </c>
      <c r="E68" s="6" t="str">
        <f t="shared" si="11"/>
        <v>Odborná způsobilost platná do roku 2019</v>
      </c>
      <c r="F68" s="5">
        <v>41740</v>
      </c>
      <c r="G68" s="5"/>
      <c r="H68" s="5"/>
      <c r="I68" s="5"/>
      <c r="J68" s="5"/>
      <c r="V68" s="12">
        <f>YEAR(nemazat!$A$2)-YEAR(F68)</f>
        <v>3</v>
      </c>
      <c r="W68" s="11">
        <f t="shared" si="12"/>
        <v>0</v>
      </c>
      <c r="X68" s="11">
        <f t="shared" si="13"/>
        <v>0</v>
      </c>
      <c r="Y68" s="11">
        <f t="shared" si="14"/>
        <v>0</v>
      </c>
      <c r="Z68" s="11">
        <f t="shared" si="15"/>
        <v>0</v>
      </c>
      <c r="AA68" s="12">
        <f t="shared" si="10"/>
        <v>0</v>
      </c>
      <c r="AB68" s="12">
        <f t="shared" si="16"/>
        <v>2019</v>
      </c>
      <c r="AC68" s="11">
        <f t="shared" si="17"/>
        <v>5</v>
      </c>
      <c r="AD68" s="11">
        <f ca="1" t="shared" si="18"/>
        <v>0</v>
      </c>
      <c r="AE68" s="11">
        <f t="shared" si="19"/>
        <v>0</v>
      </c>
    </row>
    <row r="69" spans="1:31" ht="15" customHeight="1">
      <c r="A69" s="4">
        <v>611204</v>
      </c>
      <c r="B69" s="4" t="s">
        <v>64</v>
      </c>
      <c r="C69" s="4" t="s">
        <v>529</v>
      </c>
      <c r="D69" s="4" t="s">
        <v>617</v>
      </c>
      <c r="E69" s="6" t="str">
        <f t="shared" si="11"/>
        <v>Odborná způsobilost platná do roku 2019</v>
      </c>
      <c r="F69" s="5">
        <v>41740</v>
      </c>
      <c r="G69" s="5"/>
      <c r="H69" s="5"/>
      <c r="I69" s="5"/>
      <c r="J69" s="5"/>
      <c r="V69" s="12">
        <f>YEAR(nemazat!$A$2)-YEAR(F69)</f>
        <v>3</v>
      </c>
      <c r="W69" s="11">
        <f t="shared" si="12"/>
        <v>0</v>
      </c>
      <c r="X69" s="11">
        <f t="shared" si="13"/>
        <v>0</v>
      </c>
      <c r="Y69" s="11">
        <f t="shared" si="14"/>
        <v>0</v>
      </c>
      <c r="Z69" s="11">
        <f t="shared" si="15"/>
        <v>0</v>
      </c>
      <c r="AA69" s="12">
        <f t="shared" si="10"/>
        <v>0</v>
      </c>
      <c r="AB69" s="12">
        <f t="shared" si="16"/>
        <v>2019</v>
      </c>
      <c r="AC69" s="11">
        <f t="shared" si="17"/>
        <v>5</v>
      </c>
      <c r="AD69" s="11">
        <f ca="1" t="shared" si="18"/>
        <v>0</v>
      </c>
      <c r="AE69" s="11">
        <f t="shared" si="19"/>
        <v>0</v>
      </c>
    </row>
    <row r="70" spans="1:31" ht="15" customHeight="1">
      <c r="A70" s="4">
        <v>611204</v>
      </c>
      <c r="B70" s="9" t="s">
        <v>64</v>
      </c>
      <c r="C70" s="4" t="s">
        <v>529</v>
      </c>
      <c r="D70" s="4" t="s">
        <v>413</v>
      </c>
      <c r="E70" s="6" t="str">
        <f t="shared" si="11"/>
        <v>Odborná způsobilost platná do roku 2018</v>
      </c>
      <c r="F70" s="5">
        <v>41357</v>
      </c>
      <c r="G70" s="5"/>
      <c r="H70" s="5"/>
      <c r="I70" s="5"/>
      <c r="J70" s="5"/>
      <c r="V70" s="12">
        <f>YEAR(nemazat!$A$2)-YEAR(F70)</f>
        <v>4</v>
      </c>
      <c r="W70" s="11">
        <f t="shared" si="12"/>
        <v>0</v>
      </c>
      <c r="X70" s="11">
        <f t="shared" si="13"/>
        <v>0</v>
      </c>
      <c r="Y70" s="11">
        <f t="shared" si="14"/>
        <v>0</v>
      </c>
      <c r="Z70" s="11">
        <f t="shared" si="15"/>
        <v>0</v>
      </c>
      <c r="AA70" s="12">
        <f t="shared" si="10"/>
        <v>0</v>
      </c>
      <c r="AB70" s="12">
        <f t="shared" si="16"/>
        <v>2018</v>
      </c>
      <c r="AC70" s="11">
        <f t="shared" si="17"/>
        <v>5</v>
      </c>
      <c r="AD70" s="11">
        <f ca="1" t="shared" si="18"/>
        <v>0</v>
      </c>
      <c r="AE70" s="11">
        <f t="shared" si="19"/>
        <v>0</v>
      </c>
    </row>
    <row r="71" spans="1:31" ht="15" customHeight="1">
      <c r="A71" s="4">
        <v>611204</v>
      </c>
      <c r="B71" s="4" t="s">
        <v>64</v>
      </c>
      <c r="C71" s="4" t="s">
        <v>529</v>
      </c>
      <c r="D71" s="4" t="s">
        <v>554</v>
      </c>
      <c r="E71" s="6" t="str">
        <f t="shared" si="11"/>
        <v>Odborná způsobilost platná do roku 2018</v>
      </c>
      <c r="F71" s="5">
        <v>41357</v>
      </c>
      <c r="G71" s="5"/>
      <c r="H71" s="5"/>
      <c r="I71" s="5"/>
      <c r="J71" s="5"/>
      <c r="V71" s="12">
        <f>YEAR(nemazat!$A$2)-YEAR(F71)</f>
        <v>4</v>
      </c>
      <c r="W71" s="11">
        <f t="shared" si="12"/>
        <v>0</v>
      </c>
      <c r="X71" s="11">
        <f t="shared" si="13"/>
        <v>0</v>
      </c>
      <c r="Y71" s="11">
        <f t="shared" si="14"/>
        <v>0</v>
      </c>
      <c r="Z71" s="11">
        <f t="shared" si="15"/>
        <v>0</v>
      </c>
      <c r="AA71" s="12">
        <f t="shared" si="10"/>
        <v>0</v>
      </c>
      <c r="AB71" s="12">
        <f t="shared" si="16"/>
        <v>2018</v>
      </c>
      <c r="AC71" s="11">
        <f t="shared" si="17"/>
        <v>5</v>
      </c>
      <c r="AD71" s="11">
        <f ca="1" t="shared" si="18"/>
        <v>0</v>
      </c>
      <c r="AE71" s="11">
        <f t="shared" si="19"/>
        <v>0</v>
      </c>
    </row>
    <row r="72" spans="1:31" ht="15" customHeight="1">
      <c r="A72" s="4">
        <v>611204</v>
      </c>
      <c r="B72" s="9" t="s">
        <v>64</v>
      </c>
      <c r="C72" s="4" t="s">
        <v>529</v>
      </c>
      <c r="D72" s="4" t="s">
        <v>412</v>
      </c>
      <c r="E72" s="6" t="str">
        <f t="shared" si="11"/>
        <v>Odborná způsobilost platná do roku 2019</v>
      </c>
      <c r="F72" s="5">
        <v>41740</v>
      </c>
      <c r="G72" s="5"/>
      <c r="H72" s="5"/>
      <c r="I72" s="5"/>
      <c r="J72" s="5"/>
      <c r="V72" s="12">
        <f>YEAR(nemazat!$A$2)-YEAR(F72)</f>
        <v>3</v>
      </c>
      <c r="W72" s="11">
        <f t="shared" si="12"/>
        <v>0</v>
      </c>
      <c r="X72" s="11">
        <f t="shared" si="13"/>
        <v>0</v>
      </c>
      <c r="Y72" s="11">
        <f t="shared" si="14"/>
        <v>0</v>
      </c>
      <c r="Z72" s="11">
        <f t="shared" si="15"/>
        <v>0</v>
      </c>
      <c r="AA72" s="12">
        <f t="shared" si="10"/>
        <v>0</v>
      </c>
      <c r="AB72" s="12">
        <f t="shared" si="16"/>
        <v>2019</v>
      </c>
      <c r="AC72" s="11">
        <f t="shared" si="17"/>
        <v>5</v>
      </c>
      <c r="AD72" s="11">
        <f ca="1" t="shared" si="18"/>
        <v>0</v>
      </c>
      <c r="AE72" s="11">
        <f t="shared" si="19"/>
        <v>0</v>
      </c>
    </row>
    <row r="73" spans="1:31" ht="15" customHeight="1">
      <c r="A73" s="4">
        <v>611325</v>
      </c>
      <c r="B73" s="4" t="s">
        <v>65</v>
      </c>
      <c r="C73" s="4" t="s">
        <v>529</v>
      </c>
      <c r="D73" s="4" t="s">
        <v>618</v>
      </c>
      <c r="E73" s="6" t="str">
        <f t="shared" si="11"/>
        <v>Odborná způsobilost platná do roku 2019</v>
      </c>
      <c r="F73" s="5">
        <v>41740</v>
      </c>
      <c r="G73" s="5"/>
      <c r="H73" s="5"/>
      <c r="I73" s="5"/>
      <c r="J73" s="5"/>
      <c r="V73" s="12">
        <f>YEAR(nemazat!$A$2)-YEAR(F73)</f>
        <v>3</v>
      </c>
      <c r="W73" s="11">
        <f t="shared" si="12"/>
        <v>0</v>
      </c>
      <c r="X73" s="11">
        <f t="shared" si="13"/>
        <v>0</v>
      </c>
      <c r="Y73" s="11">
        <f t="shared" si="14"/>
        <v>0</v>
      </c>
      <c r="Z73" s="11">
        <f t="shared" si="15"/>
        <v>0</v>
      </c>
      <c r="AA73" s="12">
        <f t="shared" si="10"/>
        <v>0</v>
      </c>
      <c r="AB73" s="12">
        <f t="shared" si="16"/>
        <v>2019</v>
      </c>
      <c r="AC73" s="11">
        <f t="shared" si="17"/>
        <v>5</v>
      </c>
      <c r="AD73" s="11">
        <f ca="1" t="shared" si="18"/>
        <v>0</v>
      </c>
      <c r="AE73" s="11">
        <f t="shared" si="19"/>
        <v>0</v>
      </c>
    </row>
    <row r="74" spans="1:31" ht="15" customHeight="1">
      <c r="A74" s="4">
        <v>611325</v>
      </c>
      <c r="B74" s="4" t="s">
        <v>65</v>
      </c>
      <c r="C74" s="4" t="s">
        <v>529</v>
      </c>
      <c r="D74" s="4" t="s">
        <v>199</v>
      </c>
      <c r="E74" s="6" t="str">
        <f t="shared" si="11"/>
        <v>Odborná způsobilost platná do roku 2019</v>
      </c>
      <c r="F74" s="5">
        <v>41740</v>
      </c>
      <c r="G74" s="5"/>
      <c r="H74" s="5"/>
      <c r="I74" s="5"/>
      <c r="J74" s="5"/>
      <c r="V74" s="12">
        <f>YEAR(nemazat!$A$2)-YEAR(F74)</f>
        <v>3</v>
      </c>
      <c r="W74" s="11">
        <f t="shared" si="12"/>
        <v>0</v>
      </c>
      <c r="X74" s="11">
        <f t="shared" si="13"/>
        <v>0</v>
      </c>
      <c r="Y74" s="11">
        <f t="shared" si="14"/>
        <v>0</v>
      </c>
      <c r="Z74" s="11">
        <f t="shared" si="15"/>
        <v>0</v>
      </c>
      <c r="AA74" s="12">
        <f t="shared" si="10"/>
        <v>0</v>
      </c>
      <c r="AB74" s="12">
        <f t="shared" si="16"/>
        <v>2019</v>
      </c>
      <c r="AC74" s="11">
        <f t="shared" si="17"/>
        <v>5</v>
      </c>
      <c r="AD74" s="11">
        <f ca="1" t="shared" si="18"/>
        <v>0</v>
      </c>
      <c r="AE74" s="11">
        <f t="shared" si="19"/>
        <v>0</v>
      </c>
    </row>
    <row r="75" spans="1:31" ht="15" customHeight="1">
      <c r="A75" s="4"/>
      <c r="B75" s="4" t="s">
        <v>688</v>
      </c>
      <c r="C75" s="4" t="s">
        <v>528</v>
      </c>
      <c r="D75" s="4" t="s">
        <v>484</v>
      </c>
      <c r="E75" s="6" t="str">
        <f t="shared" si="11"/>
        <v>Málo OP, musí až na OP k získání OZ (40 hodin) v roce 2017</v>
      </c>
      <c r="F75" s="5">
        <v>41028</v>
      </c>
      <c r="G75" s="5"/>
      <c r="H75" s="5"/>
      <c r="I75" s="5"/>
      <c r="J75" s="5"/>
      <c r="V75" s="12">
        <f>YEAR(nemazat!$A$2)-YEAR(F75)</f>
        <v>5</v>
      </c>
      <c r="W75" s="11">
        <f t="shared" si="12"/>
        <v>0</v>
      </c>
      <c r="X75" s="11">
        <f t="shared" si="13"/>
        <v>0</v>
      </c>
      <c r="Y75" s="11">
        <f t="shared" si="14"/>
        <v>0</v>
      </c>
      <c r="Z75" s="11">
        <f t="shared" si="15"/>
        <v>0</v>
      </c>
      <c r="AA75" s="12">
        <f t="shared" si="10"/>
        <v>0</v>
      </c>
      <c r="AB75" s="12">
        <f t="shared" si="16"/>
        <v>2017</v>
      </c>
      <c r="AC75" s="11">
        <f t="shared" si="17"/>
        <v>1</v>
      </c>
      <c r="AD75" s="11">
        <f ca="1" t="shared" si="18"/>
        <v>0</v>
      </c>
      <c r="AE75" s="11">
        <f t="shared" si="19"/>
        <v>1</v>
      </c>
    </row>
    <row r="76" spans="1:31" ht="15" customHeight="1">
      <c r="A76" s="4"/>
      <c r="B76" s="4" t="s">
        <v>688</v>
      </c>
      <c r="C76" s="4" t="s">
        <v>528</v>
      </c>
      <c r="D76" s="4" t="s">
        <v>483</v>
      </c>
      <c r="E76" s="6" t="str">
        <f t="shared" si="11"/>
        <v>Málo OP, musí až na OP k získání OZ (40 hodin) v roce 2017</v>
      </c>
      <c r="F76" s="5">
        <v>41028</v>
      </c>
      <c r="G76" s="5"/>
      <c r="H76" s="5"/>
      <c r="I76" s="5"/>
      <c r="J76" s="5"/>
      <c r="V76" s="12">
        <f>YEAR(nemazat!$A$2)-YEAR(F76)</f>
        <v>5</v>
      </c>
      <c r="W76" s="11">
        <f t="shared" si="12"/>
        <v>0</v>
      </c>
      <c r="X76" s="11">
        <f t="shared" si="13"/>
        <v>0</v>
      </c>
      <c r="Y76" s="11">
        <f t="shared" si="14"/>
        <v>0</v>
      </c>
      <c r="Z76" s="11">
        <f t="shared" si="15"/>
        <v>0</v>
      </c>
      <c r="AA76" s="12">
        <f>SUM(W76:Z76)</f>
        <v>0</v>
      </c>
      <c r="AB76" s="12">
        <f t="shared" si="16"/>
        <v>2017</v>
      </c>
      <c r="AC76" s="11">
        <f t="shared" si="17"/>
        <v>1</v>
      </c>
      <c r="AD76" s="11">
        <f ca="1" t="shared" si="18"/>
        <v>0</v>
      </c>
      <c r="AE76" s="11">
        <f t="shared" si="19"/>
        <v>1</v>
      </c>
    </row>
    <row r="77" spans="1:31" ht="15" customHeight="1">
      <c r="A77" s="4"/>
      <c r="B77" s="4" t="s">
        <v>688</v>
      </c>
      <c r="C77" s="4" t="s">
        <v>529</v>
      </c>
      <c r="D77" s="4" t="s">
        <v>485</v>
      </c>
      <c r="E77" s="6" t="str">
        <f t="shared" si="11"/>
        <v>Odborná způsobilost letos končí, nutno jít na OP k prodloužení OZ</v>
      </c>
      <c r="F77" s="5">
        <v>41028</v>
      </c>
      <c r="G77" s="5"/>
      <c r="H77" s="5"/>
      <c r="I77" s="5"/>
      <c r="J77" s="5"/>
      <c r="V77" s="12">
        <f>YEAR(nemazat!$A$2)-YEAR(F77)</f>
        <v>5</v>
      </c>
      <c r="W77" s="11">
        <f t="shared" si="12"/>
        <v>0</v>
      </c>
      <c r="X77" s="11">
        <f t="shared" si="13"/>
        <v>0</v>
      </c>
      <c r="Y77" s="11">
        <f t="shared" si="14"/>
        <v>0</v>
      </c>
      <c r="Z77" s="11">
        <f t="shared" si="15"/>
        <v>0</v>
      </c>
      <c r="AA77" s="12">
        <f>SUM(W77:Z77)</f>
        <v>0</v>
      </c>
      <c r="AB77" s="12">
        <f t="shared" si="16"/>
        <v>2017</v>
      </c>
      <c r="AC77" s="11">
        <f t="shared" si="17"/>
        <v>2</v>
      </c>
      <c r="AD77" s="11">
        <f ca="1" t="shared" si="18"/>
        <v>0</v>
      </c>
      <c r="AE77" s="11">
        <f t="shared" si="19"/>
        <v>0</v>
      </c>
    </row>
    <row r="78" spans="1:31" ht="15" customHeight="1">
      <c r="A78" s="4">
        <v>611205</v>
      </c>
      <c r="B78" s="4" t="s">
        <v>66</v>
      </c>
      <c r="C78" s="4" t="s">
        <v>528</v>
      </c>
      <c r="D78" s="4" t="s">
        <v>394</v>
      </c>
      <c r="E78" s="6" t="str">
        <f t="shared" si="11"/>
        <v>Odborná způsobilost letos končí, nutno jít na OP k prodloužení OZ</v>
      </c>
      <c r="F78" s="25">
        <v>40993</v>
      </c>
      <c r="G78" s="5"/>
      <c r="H78" s="5">
        <v>41734</v>
      </c>
      <c r="I78" s="5">
        <v>42077</v>
      </c>
      <c r="J78" s="5">
        <v>42442</v>
      </c>
      <c r="V78" s="12">
        <f>YEAR(nemazat!$A$2)-YEAR(F78)</f>
        <v>5</v>
      </c>
      <c r="W78" s="11">
        <f t="shared" si="12"/>
        <v>0</v>
      </c>
      <c r="X78" s="11">
        <f t="shared" si="13"/>
        <v>1</v>
      </c>
      <c r="Y78" s="11">
        <f t="shared" si="14"/>
        <v>1</v>
      </c>
      <c r="Z78" s="11">
        <f t="shared" si="15"/>
        <v>1</v>
      </c>
      <c r="AA78" s="12">
        <f t="shared" si="10"/>
        <v>3</v>
      </c>
      <c r="AB78" s="12">
        <f t="shared" si="16"/>
        <v>2017</v>
      </c>
      <c r="AC78" s="11">
        <f t="shared" si="17"/>
        <v>2</v>
      </c>
      <c r="AD78" s="11">
        <f ca="1" t="shared" si="18"/>
        <v>1</v>
      </c>
      <c r="AE78" s="11">
        <f t="shared" si="19"/>
        <v>1</v>
      </c>
    </row>
    <row r="79" spans="1:31" ht="15" customHeight="1">
      <c r="A79" s="4">
        <v>611205</v>
      </c>
      <c r="B79" s="9" t="s">
        <v>66</v>
      </c>
      <c r="C79" s="4" t="s">
        <v>528</v>
      </c>
      <c r="D79" s="4" t="s">
        <v>389</v>
      </c>
      <c r="E79" s="6" t="str">
        <f t="shared" si="11"/>
        <v>Málo OP, musí až na OP k získání OZ (40 hodin) v roce 2018</v>
      </c>
      <c r="F79" s="25">
        <v>41357</v>
      </c>
      <c r="G79" s="5"/>
      <c r="H79" s="5"/>
      <c r="I79" s="5"/>
      <c r="J79" s="5"/>
      <c r="V79" s="12">
        <f>YEAR(nemazat!$A$2)-YEAR(F79)</f>
        <v>4</v>
      </c>
      <c r="W79" s="11">
        <f t="shared" si="12"/>
        <v>0</v>
      </c>
      <c r="X79" s="11">
        <f t="shared" si="13"/>
        <v>0</v>
      </c>
      <c r="Y79" s="11">
        <f t="shared" si="14"/>
        <v>0</v>
      </c>
      <c r="Z79" s="11">
        <f t="shared" si="15"/>
        <v>0</v>
      </c>
      <c r="AA79" s="12">
        <f>SUM(W79:Z79)</f>
        <v>0</v>
      </c>
      <c r="AB79" s="12">
        <f t="shared" si="16"/>
        <v>2018</v>
      </c>
      <c r="AC79" s="11">
        <f t="shared" si="17"/>
        <v>1</v>
      </c>
      <c r="AD79" s="11">
        <f ca="1" t="shared" si="18"/>
        <v>0</v>
      </c>
      <c r="AE79" s="11">
        <f t="shared" si="19"/>
        <v>1</v>
      </c>
    </row>
    <row r="80" spans="1:31" ht="15" customHeight="1">
      <c r="A80" s="4">
        <v>611205</v>
      </c>
      <c r="B80" s="4" t="s">
        <v>66</v>
      </c>
      <c r="C80" s="4" t="s">
        <v>528</v>
      </c>
      <c r="D80" s="4" t="s">
        <v>729</v>
      </c>
      <c r="E80" s="6" t="str">
        <f t="shared" si="11"/>
        <v>Je doporučeno jít letos na OP k prodloužení OZ</v>
      </c>
      <c r="F80" s="25">
        <v>42468</v>
      </c>
      <c r="G80" s="5"/>
      <c r="H80" s="5"/>
      <c r="I80" s="5"/>
      <c r="J80" s="5"/>
      <c r="V80" s="12">
        <f>YEAR(nemazat!$A$2)-YEAR(F80)</f>
        <v>1</v>
      </c>
      <c r="W80" s="11">
        <f t="shared" si="12"/>
        <v>0</v>
      </c>
      <c r="X80" s="11">
        <f t="shared" si="13"/>
        <v>0</v>
      </c>
      <c r="Y80" s="11">
        <f t="shared" si="14"/>
        <v>0</v>
      </c>
      <c r="Z80" s="11">
        <f t="shared" si="15"/>
        <v>0</v>
      </c>
      <c r="AA80" s="12">
        <f t="shared" si="10"/>
        <v>0</v>
      </c>
      <c r="AB80" s="12">
        <f t="shared" si="16"/>
        <v>2021</v>
      </c>
      <c r="AC80" s="11">
        <f t="shared" si="17"/>
        <v>4</v>
      </c>
      <c r="AD80" s="11">
        <f ca="1" t="shared" si="18"/>
        <v>0</v>
      </c>
      <c r="AE80" s="11">
        <f t="shared" si="19"/>
        <v>1</v>
      </c>
    </row>
    <row r="81" spans="1:31" ht="15" customHeight="1">
      <c r="A81" s="4">
        <v>611205</v>
      </c>
      <c r="B81" s="4" t="s">
        <v>66</v>
      </c>
      <c r="C81" s="4" t="s">
        <v>587</v>
      </c>
      <c r="D81" s="4" t="s">
        <v>721</v>
      </c>
      <c r="E81" s="6" t="str">
        <f t="shared" si="11"/>
        <v>Odborná způsobilost platná do roku 2021</v>
      </c>
      <c r="F81" s="5">
        <v>42468</v>
      </c>
      <c r="G81" s="5"/>
      <c r="H81" s="5"/>
      <c r="I81" s="5"/>
      <c r="J81" s="5"/>
      <c r="V81" s="12">
        <f>YEAR(nemazat!$A$2)-YEAR(F81)</f>
        <v>1</v>
      </c>
      <c r="W81" s="11">
        <f t="shared" si="12"/>
        <v>0</v>
      </c>
      <c r="X81" s="11">
        <f t="shared" si="13"/>
        <v>0</v>
      </c>
      <c r="Y81" s="11">
        <f t="shared" si="14"/>
        <v>0</v>
      </c>
      <c r="Z81" s="11">
        <f t="shared" si="15"/>
        <v>0</v>
      </c>
      <c r="AA81" s="12">
        <f>SUM(W81:Z81)</f>
        <v>0</v>
      </c>
      <c r="AB81" s="12">
        <f t="shared" si="16"/>
        <v>2021</v>
      </c>
      <c r="AC81" s="11">
        <f t="shared" si="17"/>
        <v>5</v>
      </c>
      <c r="AD81" s="11">
        <f ca="1" t="shared" si="18"/>
        <v>0</v>
      </c>
      <c r="AE81" s="11">
        <f t="shared" si="19"/>
        <v>0</v>
      </c>
    </row>
    <row r="82" spans="1:31" ht="15" customHeight="1">
      <c r="A82" s="4">
        <v>611205</v>
      </c>
      <c r="B82" s="4" t="s">
        <v>66</v>
      </c>
      <c r="C82" s="4" t="s">
        <v>587</v>
      </c>
      <c r="D82" s="4" t="s">
        <v>394</v>
      </c>
      <c r="E82" s="6" t="str">
        <f t="shared" si="11"/>
        <v>Odborná způsobilost platná do roku 2020</v>
      </c>
      <c r="F82" s="5">
        <v>42097</v>
      </c>
      <c r="G82" s="5"/>
      <c r="H82" s="5"/>
      <c r="I82" s="5"/>
      <c r="J82" s="5"/>
      <c r="V82" s="12">
        <f>YEAR(nemazat!$A$2)-YEAR(F82)</f>
        <v>2</v>
      </c>
      <c r="W82" s="11">
        <f t="shared" si="12"/>
        <v>0</v>
      </c>
      <c r="X82" s="11">
        <f t="shared" si="13"/>
        <v>0</v>
      </c>
      <c r="Y82" s="11">
        <f t="shared" si="14"/>
        <v>0</v>
      </c>
      <c r="Z82" s="11">
        <f t="shared" si="15"/>
        <v>0</v>
      </c>
      <c r="AA82" s="12">
        <f t="shared" si="10"/>
        <v>0</v>
      </c>
      <c r="AB82" s="12">
        <f t="shared" si="16"/>
        <v>2020</v>
      </c>
      <c r="AC82" s="11">
        <f t="shared" si="17"/>
        <v>5</v>
      </c>
      <c r="AD82" s="11">
        <f ca="1" t="shared" si="18"/>
        <v>0</v>
      </c>
      <c r="AE82" s="11">
        <f t="shared" si="19"/>
        <v>0</v>
      </c>
    </row>
    <row r="83" spans="1:31" ht="15" customHeight="1">
      <c r="A83" s="4">
        <v>611205</v>
      </c>
      <c r="B83" s="4" t="s">
        <v>66</v>
      </c>
      <c r="C83" s="4" t="s">
        <v>587</v>
      </c>
      <c r="D83" s="4" t="s">
        <v>556</v>
      </c>
      <c r="E83" s="6" t="str">
        <f t="shared" si="11"/>
        <v>Odborná způsobilost platná do roku 2021</v>
      </c>
      <c r="F83" s="5">
        <v>42468</v>
      </c>
      <c r="G83" s="5"/>
      <c r="H83" s="5"/>
      <c r="I83" s="5"/>
      <c r="J83" s="5"/>
      <c r="V83" s="12">
        <f>YEAR(nemazat!$A$2)-YEAR(F83)</f>
        <v>1</v>
      </c>
      <c r="W83" s="11">
        <f t="shared" si="12"/>
        <v>0</v>
      </c>
      <c r="X83" s="11">
        <f t="shared" si="13"/>
        <v>0</v>
      </c>
      <c r="Y83" s="11">
        <f t="shared" si="14"/>
        <v>0</v>
      </c>
      <c r="Z83" s="11">
        <f t="shared" si="15"/>
        <v>0</v>
      </c>
      <c r="AA83" s="12">
        <f t="shared" si="10"/>
        <v>0</v>
      </c>
      <c r="AB83" s="12">
        <f t="shared" si="16"/>
        <v>2021</v>
      </c>
      <c r="AC83" s="11">
        <f t="shared" si="17"/>
        <v>5</v>
      </c>
      <c r="AD83" s="11">
        <f ca="1" t="shared" si="18"/>
        <v>0</v>
      </c>
      <c r="AE83" s="11">
        <f t="shared" si="19"/>
        <v>0</v>
      </c>
    </row>
    <row r="84" spans="1:31" ht="15" customHeight="1">
      <c r="A84" s="4">
        <v>611205</v>
      </c>
      <c r="B84" s="9" t="s">
        <v>66</v>
      </c>
      <c r="C84" s="4" t="s">
        <v>587</v>
      </c>
      <c r="D84" s="4" t="s">
        <v>389</v>
      </c>
      <c r="E84" s="6" t="str">
        <f t="shared" si="11"/>
        <v>Odborná způsobilost platná do roku 2020</v>
      </c>
      <c r="F84" s="5">
        <v>42097</v>
      </c>
      <c r="G84" s="5"/>
      <c r="H84" s="5"/>
      <c r="I84" s="5"/>
      <c r="J84" s="5"/>
      <c r="V84" s="12">
        <f>YEAR(nemazat!$A$2)-YEAR(F84)</f>
        <v>2</v>
      </c>
      <c r="W84" s="11">
        <f t="shared" si="12"/>
        <v>0</v>
      </c>
      <c r="X84" s="11">
        <f t="shared" si="13"/>
        <v>0</v>
      </c>
      <c r="Y84" s="11">
        <f t="shared" si="14"/>
        <v>0</v>
      </c>
      <c r="Z84" s="11">
        <f t="shared" si="15"/>
        <v>0</v>
      </c>
      <c r="AA84" s="12">
        <f t="shared" si="10"/>
        <v>0</v>
      </c>
      <c r="AB84" s="12">
        <f t="shared" si="16"/>
        <v>2020</v>
      </c>
      <c r="AC84" s="11">
        <f t="shared" si="17"/>
        <v>5</v>
      </c>
      <c r="AD84" s="11">
        <f ca="1" t="shared" si="18"/>
        <v>0</v>
      </c>
      <c r="AE84" s="11">
        <f t="shared" si="19"/>
        <v>0</v>
      </c>
    </row>
    <row r="85" spans="1:31" ht="15" customHeight="1">
      <c r="A85" s="4">
        <v>611205</v>
      </c>
      <c r="B85" s="4" t="s">
        <v>66</v>
      </c>
      <c r="C85" s="4" t="s">
        <v>587</v>
      </c>
      <c r="D85" s="4" t="s">
        <v>388</v>
      </c>
      <c r="E85" s="6" t="str">
        <f t="shared" si="11"/>
        <v>Odborná způsobilost platná do roku 2018</v>
      </c>
      <c r="F85" s="5">
        <v>41357</v>
      </c>
      <c r="G85" s="5"/>
      <c r="H85" s="5"/>
      <c r="I85" s="5"/>
      <c r="J85" s="5"/>
      <c r="V85" s="12">
        <f>YEAR(nemazat!$A$2)-YEAR(F85)</f>
        <v>4</v>
      </c>
      <c r="W85" s="11">
        <f t="shared" si="12"/>
        <v>0</v>
      </c>
      <c r="X85" s="11">
        <f t="shared" si="13"/>
        <v>0</v>
      </c>
      <c r="Y85" s="11">
        <f t="shared" si="14"/>
        <v>0</v>
      </c>
      <c r="Z85" s="11">
        <f t="shared" si="15"/>
        <v>0</v>
      </c>
      <c r="AA85" s="12">
        <f t="shared" si="10"/>
        <v>0</v>
      </c>
      <c r="AB85" s="12">
        <f t="shared" si="16"/>
        <v>2018</v>
      </c>
      <c r="AC85" s="11">
        <f t="shared" si="17"/>
        <v>5</v>
      </c>
      <c r="AD85" s="11">
        <f ca="1" t="shared" si="18"/>
        <v>0</v>
      </c>
      <c r="AE85" s="11">
        <f t="shared" si="19"/>
        <v>0</v>
      </c>
    </row>
    <row r="86" spans="1:31" ht="15" customHeight="1">
      <c r="A86" s="4">
        <v>611333</v>
      </c>
      <c r="B86" s="36" t="s">
        <v>70</v>
      </c>
      <c r="C86" s="4" t="s">
        <v>528</v>
      </c>
      <c r="D86" s="4" t="s">
        <v>685</v>
      </c>
      <c r="E86" s="6" t="str">
        <f t="shared" si="11"/>
        <v>Odborná způsobilost platná do roku 2022</v>
      </c>
      <c r="F86" s="17">
        <v>43100</v>
      </c>
      <c r="G86" s="5"/>
      <c r="H86" s="5"/>
      <c r="I86" s="5"/>
      <c r="J86" s="5"/>
      <c r="V86" s="12">
        <f>YEAR(nemazat!$A$2)-YEAR(F86)</f>
        <v>0</v>
      </c>
      <c r="W86" s="11">
        <f t="shared" si="12"/>
        <v>0</v>
      </c>
      <c r="X86" s="11">
        <f t="shared" si="13"/>
        <v>0</v>
      </c>
      <c r="Y86" s="11">
        <f t="shared" si="14"/>
        <v>0</v>
      </c>
      <c r="Z86" s="11">
        <f t="shared" si="15"/>
        <v>0</v>
      </c>
      <c r="AA86" s="12">
        <f t="shared" si="10"/>
        <v>0</v>
      </c>
      <c r="AB86" s="12">
        <f t="shared" si="16"/>
        <v>2022</v>
      </c>
      <c r="AC86" s="11">
        <f t="shared" si="17"/>
        <v>5</v>
      </c>
      <c r="AD86" s="11">
        <f ca="1" t="shared" si="18"/>
        <v>0</v>
      </c>
      <c r="AE86" s="11">
        <f t="shared" si="19"/>
        <v>1</v>
      </c>
    </row>
    <row r="87" spans="1:31" ht="15" customHeight="1">
      <c r="A87" s="4">
        <v>611206</v>
      </c>
      <c r="B87" s="4" t="s">
        <v>67</v>
      </c>
      <c r="C87" s="4" t="s">
        <v>528</v>
      </c>
      <c r="D87" s="4" t="s">
        <v>486</v>
      </c>
      <c r="E87" s="6" t="str">
        <f t="shared" si="11"/>
        <v>Málo OP, musí až na OP k získání OZ (40 hodin) v roce 2017</v>
      </c>
      <c r="F87" s="25">
        <v>41028</v>
      </c>
      <c r="G87" s="5"/>
      <c r="H87" s="5">
        <v>41734</v>
      </c>
      <c r="I87" s="5"/>
      <c r="J87" s="5"/>
      <c r="V87" s="12">
        <f>YEAR(nemazat!$A$2)-YEAR(F87)</f>
        <v>5</v>
      </c>
      <c r="W87" s="11">
        <f t="shared" si="12"/>
        <v>0</v>
      </c>
      <c r="X87" s="11">
        <f t="shared" si="13"/>
        <v>1</v>
      </c>
      <c r="Y87" s="11">
        <f t="shared" si="14"/>
        <v>0</v>
      </c>
      <c r="Z87" s="11">
        <f t="shared" si="15"/>
        <v>0</v>
      </c>
      <c r="AA87" s="12">
        <f t="shared" si="10"/>
        <v>1</v>
      </c>
      <c r="AB87" s="12">
        <f t="shared" si="16"/>
        <v>2017</v>
      </c>
      <c r="AC87" s="11">
        <f t="shared" si="17"/>
        <v>1</v>
      </c>
      <c r="AD87" s="11">
        <f ca="1" t="shared" si="18"/>
        <v>0</v>
      </c>
      <c r="AE87" s="11">
        <f t="shared" si="19"/>
        <v>1</v>
      </c>
    </row>
    <row r="88" spans="1:31" ht="15" customHeight="1">
      <c r="A88" s="4">
        <v>611206</v>
      </c>
      <c r="B88" s="4" t="s">
        <v>67</v>
      </c>
      <c r="C88" s="4" t="s">
        <v>529</v>
      </c>
      <c r="D88" s="4" t="s">
        <v>487</v>
      </c>
      <c r="E88" s="6" t="str">
        <f t="shared" si="11"/>
        <v>Odborná způsobilost letos končí, nutno jít na OP k prodloužení OZ</v>
      </c>
      <c r="F88" s="5">
        <v>41028</v>
      </c>
      <c r="G88" s="5"/>
      <c r="H88" s="5"/>
      <c r="I88" s="5"/>
      <c r="J88" s="5"/>
      <c r="V88" s="12">
        <f>YEAR(nemazat!$A$2)-YEAR(F88)</f>
        <v>5</v>
      </c>
      <c r="W88" s="11">
        <f t="shared" si="12"/>
        <v>0</v>
      </c>
      <c r="X88" s="11">
        <f t="shared" si="13"/>
        <v>0</v>
      </c>
      <c r="Y88" s="11">
        <f t="shared" si="14"/>
        <v>0</v>
      </c>
      <c r="Z88" s="11">
        <f t="shared" si="15"/>
        <v>0</v>
      </c>
      <c r="AA88" s="12">
        <f>SUM(W88:Z88)</f>
        <v>0</v>
      </c>
      <c r="AB88" s="12">
        <f t="shared" si="16"/>
        <v>2017</v>
      </c>
      <c r="AC88" s="11">
        <f t="shared" si="17"/>
        <v>2</v>
      </c>
      <c r="AD88" s="11">
        <f ca="1" t="shared" si="18"/>
        <v>0</v>
      </c>
      <c r="AE88" s="11">
        <f t="shared" si="19"/>
        <v>0</v>
      </c>
    </row>
    <row r="89" spans="1:31" ht="15" customHeight="1">
      <c r="A89" s="4">
        <v>611330</v>
      </c>
      <c r="B89" s="4" t="s">
        <v>68</v>
      </c>
      <c r="C89" s="4" t="s">
        <v>528</v>
      </c>
      <c r="D89" s="4" t="s">
        <v>671</v>
      </c>
      <c r="E89" s="6" t="str">
        <f t="shared" si="11"/>
        <v>Je doporučeno jít letos na OP k prodloužení OZ</v>
      </c>
      <c r="F89" s="5">
        <v>42097</v>
      </c>
      <c r="G89" s="5">
        <v>42442</v>
      </c>
      <c r="H89" s="5"/>
      <c r="I89" s="5"/>
      <c r="J89" s="5"/>
      <c r="V89" s="12">
        <f>YEAR(nemazat!$A$2)-YEAR(F89)</f>
        <v>2</v>
      </c>
      <c r="W89" s="11">
        <f t="shared" si="12"/>
        <v>1</v>
      </c>
      <c r="X89" s="11">
        <f t="shared" si="13"/>
        <v>0</v>
      </c>
      <c r="Y89" s="11">
        <f t="shared" si="14"/>
        <v>0</v>
      </c>
      <c r="Z89" s="11">
        <f t="shared" si="15"/>
        <v>0</v>
      </c>
      <c r="AA89" s="12">
        <f t="shared" si="10"/>
        <v>1</v>
      </c>
      <c r="AB89" s="12">
        <f t="shared" si="16"/>
        <v>2020</v>
      </c>
      <c r="AC89" s="11">
        <f t="shared" si="17"/>
        <v>4</v>
      </c>
      <c r="AD89" s="11">
        <f ca="1" t="shared" si="18"/>
        <v>1</v>
      </c>
      <c r="AE89" s="11">
        <f t="shared" si="19"/>
        <v>1</v>
      </c>
    </row>
    <row r="90" spans="1:31" ht="15" customHeight="1">
      <c r="A90" s="4">
        <v>611330</v>
      </c>
      <c r="B90" s="4" t="s">
        <v>68</v>
      </c>
      <c r="C90" s="4" t="s">
        <v>528</v>
      </c>
      <c r="D90" s="4" t="s">
        <v>189</v>
      </c>
      <c r="E90" s="6" t="str">
        <f t="shared" si="11"/>
        <v>Je doporučeno jít letos na OP k prodloužení OZ</v>
      </c>
      <c r="F90" s="5">
        <v>42097</v>
      </c>
      <c r="G90" s="33">
        <v>42442</v>
      </c>
      <c r="H90" s="5"/>
      <c r="I90" s="5"/>
      <c r="J90" s="5"/>
      <c r="V90" s="12">
        <f>YEAR(nemazat!$A$2)-YEAR(F90)</f>
        <v>2</v>
      </c>
      <c r="W90" s="11">
        <f t="shared" si="12"/>
        <v>1</v>
      </c>
      <c r="X90" s="11">
        <f t="shared" si="13"/>
        <v>0</v>
      </c>
      <c r="Y90" s="11">
        <f t="shared" si="14"/>
        <v>0</v>
      </c>
      <c r="Z90" s="11">
        <f t="shared" si="15"/>
        <v>0</v>
      </c>
      <c r="AA90" s="12">
        <f t="shared" si="10"/>
        <v>1</v>
      </c>
      <c r="AB90" s="12">
        <f t="shared" si="16"/>
        <v>2020</v>
      </c>
      <c r="AC90" s="11">
        <f t="shared" si="17"/>
        <v>4</v>
      </c>
      <c r="AD90" s="11">
        <f ca="1" t="shared" si="18"/>
        <v>1</v>
      </c>
      <c r="AE90" s="11">
        <f t="shared" si="19"/>
        <v>1</v>
      </c>
    </row>
    <row r="91" spans="1:31" ht="15" customHeight="1">
      <c r="A91" s="4">
        <v>611330</v>
      </c>
      <c r="B91" s="4" t="s">
        <v>68</v>
      </c>
      <c r="C91" s="4" t="s">
        <v>529</v>
      </c>
      <c r="D91" s="4" t="s">
        <v>514</v>
      </c>
      <c r="E91" s="6" t="str">
        <f t="shared" si="11"/>
        <v>Odborná způsobilost platná do roku 2020</v>
      </c>
      <c r="F91" s="5">
        <v>42097</v>
      </c>
      <c r="G91" s="5"/>
      <c r="H91" s="5"/>
      <c r="I91" s="5"/>
      <c r="J91" s="5"/>
      <c r="V91" s="12">
        <f>YEAR(nemazat!$A$2)-YEAR(F91)</f>
        <v>2</v>
      </c>
      <c r="W91" s="11">
        <f t="shared" si="12"/>
        <v>0</v>
      </c>
      <c r="X91" s="11">
        <f t="shared" si="13"/>
        <v>0</v>
      </c>
      <c r="Y91" s="11">
        <f t="shared" si="14"/>
        <v>0</v>
      </c>
      <c r="Z91" s="11">
        <f t="shared" si="15"/>
        <v>0</v>
      </c>
      <c r="AA91" s="12">
        <f>SUM(W91:Z91)</f>
        <v>0</v>
      </c>
      <c r="AB91" s="12">
        <f t="shared" si="16"/>
        <v>2020</v>
      </c>
      <c r="AC91" s="11">
        <f t="shared" si="17"/>
        <v>5</v>
      </c>
      <c r="AD91" s="11">
        <f ca="1" t="shared" si="18"/>
        <v>0</v>
      </c>
      <c r="AE91" s="11">
        <f t="shared" si="19"/>
        <v>0</v>
      </c>
    </row>
    <row r="92" spans="1:31" ht="15" customHeight="1">
      <c r="A92" s="4">
        <v>611330</v>
      </c>
      <c r="B92" s="4" t="s">
        <v>68</v>
      </c>
      <c r="C92" s="4" t="s">
        <v>529</v>
      </c>
      <c r="D92" s="4" t="s">
        <v>702</v>
      </c>
      <c r="E92" s="6" t="str">
        <f t="shared" si="11"/>
        <v>Odborná způsobilost platná do roku 2021</v>
      </c>
      <c r="F92" s="5">
        <v>42468</v>
      </c>
      <c r="G92" s="5"/>
      <c r="H92" s="5"/>
      <c r="I92" s="5"/>
      <c r="J92" s="5"/>
      <c r="V92" s="12">
        <f>YEAR(nemazat!$A$2)-YEAR(F92)</f>
        <v>1</v>
      </c>
      <c r="W92" s="11">
        <f t="shared" si="12"/>
        <v>0</v>
      </c>
      <c r="X92" s="11">
        <f t="shared" si="13"/>
        <v>0</v>
      </c>
      <c r="Y92" s="11">
        <f t="shared" si="14"/>
        <v>0</v>
      </c>
      <c r="Z92" s="11">
        <f t="shared" si="15"/>
        <v>0</v>
      </c>
      <c r="AA92" s="12">
        <f>SUM(W92:Z92)</f>
        <v>0</v>
      </c>
      <c r="AB92" s="12">
        <f t="shared" si="16"/>
        <v>2021</v>
      </c>
      <c r="AC92" s="11">
        <f t="shared" si="17"/>
        <v>5</v>
      </c>
      <c r="AD92" s="11">
        <f ca="1" t="shared" si="18"/>
        <v>0</v>
      </c>
      <c r="AE92" s="11">
        <f t="shared" si="19"/>
        <v>0</v>
      </c>
    </row>
    <row r="93" spans="1:31" ht="15" customHeight="1">
      <c r="A93" s="4">
        <v>611330</v>
      </c>
      <c r="B93" s="4" t="s">
        <v>68</v>
      </c>
      <c r="C93" s="4" t="s">
        <v>529</v>
      </c>
      <c r="D93" s="4" t="s">
        <v>703</v>
      </c>
      <c r="E93" s="6" t="str">
        <f t="shared" si="11"/>
        <v>Odborná způsobilost platná do roku 2021</v>
      </c>
      <c r="F93" s="5">
        <v>42468</v>
      </c>
      <c r="G93" s="5"/>
      <c r="H93" s="5"/>
      <c r="I93" s="5"/>
      <c r="J93" s="5"/>
      <c r="V93" s="12">
        <f>YEAR(nemazat!$A$2)-YEAR(F93)</f>
        <v>1</v>
      </c>
      <c r="W93" s="11">
        <f t="shared" si="12"/>
        <v>0</v>
      </c>
      <c r="X93" s="11">
        <f t="shared" si="13"/>
        <v>0</v>
      </c>
      <c r="Y93" s="11">
        <f t="shared" si="14"/>
        <v>0</v>
      </c>
      <c r="Z93" s="11">
        <f t="shared" si="15"/>
        <v>0</v>
      </c>
      <c r="AA93" s="12">
        <f>SUM(W93:Z93)</f>
        <v>0</v>
      </c>
      <c r="AB93" s="12">
        <f t="shared" si="16"/>
        <v>2021</v>
      </c>
      <c r="AC93" s="11">
        <f t="shared" si="17"/>
        <v>5</v>
      </c>
      <c r="AD93" s="11">
        <f ca="1" t="shared" si="18"/>
        <v>0</v>
      </c>
      <c r="AE93" s="11">
        <f t="shared" si="19"/>
        <v>0</v>
      </c>
    </row>
    <row r="94" spans="1:31" ht="15" customHeight="1">
      <c r="A94" s="4">
        <v>611330</v>
      </c>
      <c r="B94" s="4" t="s">
        <v>68</v>
      </c>
      <c r="C94" s="4" t="s">
        <v>529</v>
      </c>
      <c r="D94" s="4" t="s">
        <v>704</v>
      </c>
      <c r="E94" s="6" t="str">
        <f t="shared" si="11"/>
        <v>Odborná způsobilost platná do roku 2021</v>
      </c>
      <c r="F94" s="5">
        <v>42468</v>
      </c>
      <c r="G94" s="5"/>
      <c r="H94" s="5"/>
      <c r="I94" s="5"/>
      <c r="J94" s="5"/>
      <c r="V94" s="12">
        <f>YEAR(nemazat!$A$2)-YEAR(F94)</f>
        <v>1</v>
      </c>
      <c r="W94" s="11">
        <f t="shared" si="12"/>
        <v>0</v>
      </c>
      <c r="X94" s="11">
        <f t="shared" si="13"/>
        <v>0</v>
      </c>
      <c r="Y94" s="11">
        <f t="shared" si="14"/>
        <v>0</v>
      </c>
      <c r="Z94" s="11">
        <f t="shared" si="15"/>
        <v>0</v>
      </c>
      <c r="AA94" s="12">
        <f t="shared" si="10"/>
        <v>0</v>
      </c>
      <c r="AB94" s="12">
        <f t="shared" si="16"/>
        <v>2021</v>
      </c>
      <c r="AC94" s="11">
        <f t="shared" si="17"/>
        <v>5</v>
      </c>
      <c r="AD94" s="11">
        <f ca="1" t="shared" si="18"/>
        <v>0</v>
      </c>
      <c r="AE94" s="11">
        <f t="shared" si="19"/>
        <v>0</v>
      </c>
    </row>
    <row r="95" spans="1:31" ht="15" customHeight="1">
      <c r="A95" s="4">
        <v>611332</v>
      </c>
      <c r="B95" s="4" t="s">
        <v>69</v>
      </c>
      <c r="C95" s="4" t="s">
        <v>528</v>
      </c>
      <c r="D95" s="4" t="s">
        <v>730</v>
      </c>
      <c r="E95" s="6" t="str">
        <f t="shared" si="11"/>
        <v>Je doporučeno jít letos na OP k prodloužení OZ</v>
      </c>
      <c r="F95" s="5">
        <v>42468</v>
      </c>
      <c r="G95" s="33"/>
      <c r="H95" s="5"/>
      <c r="I95" s="5"/>
      <c r="J95" s="8"/>
      <c r="V95" s="12">
        <f>YEAR(nemazat!$A$2)-YEAR(F95)</f>
        <v>1</v>
      </c>
      <c r="W95" s="11">
        <f t="shared" si="12"/>
        <v>0</v>
      </c>
      <c r="X95" s="11">
        <f t="shared" si="13"/>
        <v>0</v>
      </c>
      <c r="Y95" s="11">
        <f t="shared" si="14"/>
        <v>0</v>
      </c>
      <c r="Z95" s="11">
        <f t="shared" si="15"/>
        <v>0</v>
      </c>
      <c r="AA95" s="12">
        <f t="shared" si="10"/>
        <v>0</v>
      </c>
      <c r="AB95" s="12">
        <f t="shared" si="16"/>
        <v>2021</v>
      </c>
      <c r="AC95" s="11">
        <f t="shared" si="17"/>
        <v>4</v>
      </c>
      <c r="AD95" s="11">
        <f ca="1" t="shared" si="18"/>
        <v>0</v>
      </c>
      <c r="AE95" s="11">
        <f t="shared" si="19"/>
        <v>1</v>
      </c>
    </row>
    <row r="96" spans="1:31" ht="15" customHeight="1">
      <c r="A96" s="4">
        <v>611332</v>
      </c>
      <c r="B96" s="9" t="s">
        <v>69</v>
      </c>
      <c r="C96" s="4" t="s">
        <v>528</v>
      </c>
      <c r="D96" s="4" t="s">
        <v>395</v>
      </c>
      <c r="E96" s="6" t="str">
        <f t="shared" si="11"/>
        <v>Je doporučeno jít letos na OP k prodloužení OZ</v>
      </c>
      <c r="F96" s="5">
        <v>41357</v>
      </c>
      <c r="G96" s="5">
        <v>41734</v>
      </c>
      <c r="H96" s="5">
        <v>42077</v>
      </c>
      <c r="I96" s="5">
        <v>42442</v>
      </c>
      <c r="J96" s="5"/>
      <c r="V96" s="12">
        <f>YEAR(nemazat!$A$2)-YEAR(F96)</f>
        <v>4</v>
      </c>
      <c r="W96" s="11">
        <f t="shared" si="12"/>
        <v>1</v>
      </c>
      <c r="X96" s="11">
        <f t="shared" si="13"/>
        <v>1</v>
      </c>
      <c r="Y96" s="11">
        <f t="shared" si="14"/>
        <v>1</v>
      </c>
      <c r="Z96" s="11">
        <f t="shared" si="15"/>
        <v>0</v>
      </c>
      <c r="AA96" s="12">
        <f t="shared" si="10"/>
        <v>3</v>
      </c>
      <c r="AB96" s="12">
        <f t="shared" si="16"/>
        <v>2018</v>
      </c>
      <c r="AC96" s="11">
        <f t="shared" si="17"/>
        <v>4</v>
      </c>
      <c r="AD96" s="11">
        <f ca="1" t="shared" si="18"/>
        <v>1</v>
      </c>
      <c r="AE96" s="11">
        <f t="shared" si="19"/>
        <v>1</v>
      </c>
    </row>
    <row r="97" spans="1:31" ht="15" customHeight="1">
      <c r="A97" s="4">
        <v>611332</v>
      </c>
      <c r="B97" s="9" t="s">
        <v>69</v>
      </c>
      <c r="C97" s="4" t="s">
        <v>528</v>
      </c>
      <c r="D97" s="4" t="s">
        <v>557</v>
      </c>
      <c r="E97" s="6" t="str">
        <f t="shared" si="11"/>
        <v>Málo OP, musí až na OP k získání OZ (40 hodin) v roce 2018</v>
      </c>
      <c r="F97" s="25">
        <v>41357</v>
      </c>
      <c r="G97" s="5"/>
      <c r="H97" s="5"/>
      <c r="I97" s="5"/>
      <c r="J97" s="5"/>
      <c r="V97" s="12">
        <f>YEAR(nemazat!$A$2)-YEAR(F97)</f>
        <v>4</v>
      </c>
      <c r="W97" s="11">
        <f t="shared" si="12"/>
        <v>0</v>
      </c>
      <c r="X97" s="11">
        <f t="shared" si="13"/>
        <v>0</v>
      </c>
      <c r="Y97" s="11">
        <f t="shared" si="14"/>
        <v>0</v>
      </c>
      <c r="Z97" s="11">
        <f t="shared" si="15"/>
        <v>0</v>
      </c>
      <c r="AA97" s="12">
        <f t="shared" si="10"/>
        <v>0</v>
      </c>
      <c r="AB97" s="12">
        <f t="shared" si="16"/>
        <v>2018</v>
      </c>
      <c r="AC97" s="11">
        <f t="shared" si="17"/>
        <v>1</v>
      </c>
      <c r="AD97" s="11">
        <f ca="1" t="shared" si="18"/>
        <v>0</v>
      </c>
      <c r="AE97" s="11">
        <f t="shared" si="19"/>
        <v>1</v>
      </c>
    </row>
    <row r="98" spans="1:31" ht="15" customHeight="1">
      <c r="A98" s="4">
        <v>611332</v>
      </c>
      <c r="B98" s="4" t="s">
        <v>69</v>
      </c>
      <c r="C98" s="4" t="s">
        <v>529</v>
      </c>
      <c r="D98" s="4" t="s">
        <v>285</v>
      </c>
      <c r="E98" s="6" t="str">
        <f t="shared" si="11"/>
        <v>Odborná způsobilost platná do roku 2021</v>
      </c>
      <c r="F98" s="5">
        <v>42448</v>
      </c>
      <c r="G98" s="5"/>
      <c r="H98" s="5"/>
      <c r="I98" s="5"/>
      <c r="J98" s="5"/>
      <c r="V98" s="12">
        <f>YEAR(nemazat!$A$2)-YEAR(F98)</f>
        <v>1</v>
      </c>
      <c r="W98" s="11">
        <f t="shared" si="12"/>
        <v>0</v>
      </c>
      <c r="X98" s="11">
        <f t="shared" si="13"/>
        <v>0</v>
      </c>
      <c r="Y98" s="11">
        <f t="shared" si="14"/>
        <v>0</v>
      </c>
      <c r="Z98" s="11">
        <f t="shared" si="15"/>
        <v>0</v>
      </c>
      <c r="AA98" s="12">
        <f t="shared" si="10"/>
        <v>0</v>
      </c>
      <c r="AB98" s="12">
        <f t="shared" si="16"/>
        <v>2021</v>
      </c>
      <c r="AC98" s="11">
        <f t="shared" si="17"/>
        <v>5</v>
      </c>
      <c r="AD98" s="11">
        <f ca="1" t="shared" si="18"/>
        <v>0</v>
      </c>
      <c r="AE98" s="11">
        <f t="shared" si="19"/>
        <v>0</v>
      </c>
    </row>
    <row r="99" spans="1:31" ht="15" customHeight="1">
      <c r="A99" s="4">
        <v>611332</v>
      </c>
      <c r="B99" s="4" t="s">
        <v>69</v>
      </c>
      <c r="C99" s="4" t="s">
        <v>529</v>
      </c>
      <c r="D99" s="4" t="s">
        <v>165</v>
      </c>
      <c r="E99" s="6" t="str">
        <f t="shared" si="11"/>
        <v>Odborná způsobilost platná do roku 2021</v>
      </c>
      <c r="F99" s="5">
        <v>42468</v>
      </c>
      <c r="G99" s="5"/>
      <c r="H99" s="5"/>
      <c r="I99" s="5"/>
      <c r="J99" s="8"/>
      <c r="V99" s="12">
        <f>YEAR(nemazat!$A$2)-YEAR(F99)</f>
        <v>1</v>
      </c>
      <c r="W99" s="11">
        <f t="shared" si="12"/>
        <v>0</v>
      </c>
      <c r="X99" s="11">
        <f t="shared" si="13"/>
        <v>0</v>
      </c>
      <c r="Y99" s="11">
        <f t="shared" si="14"/>
        <v>0</v>
      </c>
      <c r="Z99" s="11">
        <f t="shared" si="15"/>
        <v>0</v>
      </c>
      <c r="AA99" s="12">
        <f t="shared" si="10"/>
        <v>0</v>
      </c>
      <c r="AB99" s="12">
        <f t="shared" si="16"/>
        <v>2021</v>
      </c>
      <c r="AC99" s="11">
        <f t="shared" si="17"/>
        <v>5</v>
      </c>
      <c r="AD99" s="11">
        <f ca="1" t="shared" si="18"/>
        <v>0</v>
      </c>
      <c r="AE99" s="11">
        <f t="shared" si="19"/>
        <v>0</v>
      </c>
    </row>
    <row r="100" spans="1:31" ht="15" customHeight="1">
      <c r="A100" s="4">
        <v>611332</v>
      </c>
      <c r="B100" s="4" t="s">
        <v>69</v>
      </c>
      <c r="C100" s="4" t="s">
        <v>529</v>
      </c>
      <c r="D100" s="4" t="s">
        <v>286</v>
      </c>
      <c r="E100" s="6" t="str">
        <f t="shared" si="11"/>
        <v>Odborná způsobilost platná do roku 2021</v>
      </c>
      <c r="F100" s="5">
        <v>42448</v>
      </c>
      <c r="G100" s="5"/>
      <c r="H100" s="5"/>
      <c r="I100" s="5"/>
      <c r="J100" s="5"/>
      <c r="V100" s="12">
        <f>YEAR(nemazat!$A$2)-YEAR(F100)</f>
        <v>1</v>
      </c>
      <c r="W100" s="11">
        <f t="shared" si="12"/>
        <v>0</v>
      </c>
      <c r="X100" s="11">
        <f t="shared" si="13"/>
        <v>0</v>
      </c>
      <c r="Y100" s="11">
        <f t="shared" si="14"/>
        <v>0</v>
      </c>
      <c r="Z100" s="11">
        <f t="shared" si="15"/>
        <v>0</v>
      </c>
      <c r="AA100" s="12">
        <f t="shared" si="10"/>
        <v>0</v>
      </c>
      <c r="AB100" s="12">
        <f t="shared" si="16"/>
        <v>2021</v>
      </c>
      <c r="AC100" s="11">
        <f t="shared" si="17"/>
        <v>5</v>
      </c>
      <c r="AD100" s="11">
        <f ca="1" t="shared" si="18"/>
        <v>0</v>
      </c>
      <c r="AE100" s="11">
        <f t="shared" si="19"/>
        <v>0</v>
      </c>
    </row>
    <row r="101" spans="1:31" ht="15" customHeight="1">
      <c r="A101" s="4">
        <v>611332</v>
      </c>
      <c r="B101" s="4" t="s">
        <v>69</v>
      </c>
      <c r="C101" s="4" t="s">
        <v>529</v>
      </c>
      <c r="D101" s="4" t="s">
        <v>287</v>
      </c>
      <c r="E101" s="6" t="str">
        <f t="shared" si="11"/>
        <v>Odborná způsobilost platná do roku 2021</v>
      </c>
      <c r="F101" s="5">
        <v>42448</v>
      </c>
      <c r="G101" s="5"/>
      <c r="H101" s="5"/>
      <c r="I101" s="5"/>
      <c r="J101" s="5"/>
      <c r="V101" s="12">
        <f>YEAR(nemazat!$A$2)-YEAR(F101)</f>
        <v>1</v>
      </c>
      <c r="W101" s="11">
        <f t="shared" si="12"/>
        <v>0</v>
      </c>
      <c r="X101" s="11">
        <f t="shared" si="13"/>
        <v>0</v>
      </c>
      <c r="Y101" s="11">
        <f t="shared" si="14"/>
        <v>0</v>
      </c>
      <c r="Z101" s="11">
        <f t="shared" si="15"/>
        <v>0</v>
      </c>
      <c r="AA101" s="12">
        <f t="shared" si="10"/>
        <v>0</v>
      </c>
      <c r="AB101" s="12">
        <f t="shared" si="16"/>
        <v>2021</v>
      </c>
      <c r="AC101" s="11">
        <f t="shared" si="17"/>
        <v>5</v>
      </c>
      <c r="AD101" s="11">
        <f ca="1" t="shared" si="18"/>
        <v>0</v>
      </c>
      <c r="AE101" s="11">
        <f t="shared" si="19"/>
        <v>0</v>
      </c>
    </row>
    <row r="102" spans="1:31" ht="15" customHeight="1">
      <c r="A102" s="4">
        <v>611334</v>
      </c>
      <c r="B102" s="4" t="s">
        <v>71</v>
      </c>
      <c r="C102" s="4" t="s">
        <v>528</v>
      </c>
      <c r="D102" s="4" t="s">
        <v>204</v>
      </c>
      <c r="E102" s="6" t="str">
        <f t="shared" si="11"/>
        <v>Je doporučeno jít letos na OP k prodloužení OZ</v>
      </c>
      <c r="F102" s="5">
        <v>42077</v>
      </c>
      <c r="G102" s="33">
        <v>42442</v>
      </c>
      <c r="H102" s="5"/>
      <c r="I102" s="5"/>
      <c r="J102" s="5"/>
      <c r="V102" s="12">
        <f>YEAR(nemazat!$A$2)-YEAR(F102)</f>
        <v>2</v>
      </c>
      <c r="W102" s="11">
        <f t="shared" si="12"/>
        <v>1</v>
      </c>
      <c r="X102" s="11">
        <f t="shared" si="13"/>
        <v>0</v>
      </c>
      <c r="Y102" s="11">
        <f t="shared" si="14"/>
        <v>0</v>
      </c>
      <c r="Z102" s="11">
        <f t="shared" si="15"/>
        <v>0</v>
      </c>
      <c r="AA102" s="12">
        <f t="shared" si="10"/>
        <v>1</v>
      </c>
      <c r="AB102" s="12">
        <f t="shared" si="16"/>
        <v>2020</v>
      </c>
      <c r="AC102" s="11">
        <f t="shared" si="17"/>
        <v>4</v>
      </c>
      <c r="AD102" s="11">
        <f ca="1" t="shared" si="18"/>
        <v>1</v>
      </c>
      <c r="AE102" s="11">
        <f t="shared" si="19"/>
        <v>1</v>
      </c>
    </row>
    <row r="103" spans="1:31" ht="15" customHeight="1">
      <c r="A103" s="4">
        <v>611334</v>
      </c>
      <c r="B103" s="4" t="s">
        <v>71</v>
      </c>
      <c r="C103" s="4" t="s">
        <v>528</v>
      </c>
      <c r="D103" s="4" t="s">
        <v>200</v>
      </c>
      <c r="E103" s="6" t="str">
        <f t="shared" si="11"/>
        <v>Je doporučeno jít letos na OP k prodloužení OZ</v>
      </c>
      <c r="F103" s="5">
        <v>42077</v>
      </c>
      <c r="G103" s="33">
        <v>42442</v>
      </c>
      <c r="H103" s="5"/>
      <c r="I103" s="5"/>
      <c r="J103" s="5"/>
      <c r="V103" s="12">
        <f>YEAR(nemazat!$A$2)-YEAR(F103)</f>
        <v>2</v>
      </c>
      <c r="W103" s="11">
        <f t="shared" si="12"/>
        <v>1</v>
      </c>
      <c r="X103" s="11">
        <f t="shared" si="13"/>
        <v>0</v>
      </c>
      <c r="Y103" s="11">
        <f t="shared" si="14"/>
        <v>0</v>
      </c>
      <c r="Z103" s="11">
        <f t="shared" si="15"/>
        <v>0</v>
      </c>
      <c r="AA103" s="12">
        <f t="shared" si="10"/>
        <v>1</v>
      </c>
      <c r="AB103" s="12">
        <f t="shared" si="16"/>
        <v>2020</v>
      </c>
      <c r="AC103" s="11">
        <f t="shared" si="17"/>
        <v>4</v>
      </c>
      <c r="AD103" s="11">
        <f ca="1" t="shared" si="18"/>
        <v>1</v>
      </c>
      <c r="AE103" s="11">
        <f t="shared" si="19"/>
        <v>1</v>
      </c>
    </row>
    <row r="104" spans="1:31" ht="15" customHeight="1">
      <c r="A104" s="4">
        <v>611334</v>
      </c>
      <c r="B104" s="4" t="s">
        <v>71</v>
      </c>
      <c r="C104" s="4" t="s">
        <v>529</v>
      </c>
      <c r="D104" s="4" t="s">
        <v>201</v>
      </c>
      <c r="E104" s="6" t="str">
        <f t="shared" si="11"/>
        <v>Odborná způsobilost platná do roku 2020</v>
      </c>
      <c r="F104" s="5">
        <v>42091</v>
      </c>
      <c r="G104" s="5"/>
      <c r="H104" s="5"/>
      <c r="I104" s="5"/>
      <c r="J104" s="5"/>
      <c r="V104" s="12">
        <f>YEAR(nemazat!$A$2)-YEAR(F104)</f>
        <v>2</v>
      </c>
      <c r="W104" s="11">
        <f t="shared" si="12"/>
        <v>0</v>
      </c>
      <c r="X104" s="11">
        <f t="shared" si="13"/>
        <v>0</v>
      </c>
      <c r="Y104" s="11">
        <f t="shared" si="14"/>
        <v>0</v>
      </c>
      <c r="Z104" s="11">
        <f t="shared" si="15"/>
        <v>0</v>
      </c>
      <c r="AA104" s="12">
        <f t="shared" si="10"/>
        <v>0</v>
      </c>
      <c r="AB104" s="12">
        <f t="shared" si="16"/>
        <v>2020</v>
      </c>
      <c r="AC104" s="11">
        <f t="shared" si="17"/>
        <v>5</v>
      </c>
      <c r="AD104" s="11">
        <f ca="1" t="shared" si="18"/>
        <v>0</v>
      </c>
      <c r="AE104" s="11">
        <f t="shared" si="19"/>
        <v>0</v>
      </c>
    </row>
    <row r="105" spans="1:31" ht="15" customHeight="1">
      <c r="A105" s="4">
        <v>611334</v>
      </c>
      <c r="B105" s="4" t="s">
        <v>71</v>
      </c>
      <c r="C105" s="4" t="s">
        <v>529</v>
      </c>
      <c r="D105" s="4" t="s">
        <v>202</v>
      </c>
      <c r="E105" s="6" t="str">
        <f t="shared" si="11"/>
        <v>Odborná způsobilost platná do roku 2020</v>
      </c>
      <c r="F105" s="5">
        <v>42091</v>
      </c>
      <c r="G105" s="5"/>
      <c r="H105" s="5"/>
      <c r="I105" s="5"/>
      <c r="J105" s="5"/>
      <c r="V105" s="12">
        <f>YEAR(nemazat!$A$2)-YEAR(F105)</f>
        <v>2</v>
      </c>
      <c r="W105" s="11">
        <f t="shared" si="12"/>
        <v>0</v>
      </c>
      <c r="X105" s="11">
        <f t="shared" si="13"/>
        <v>0</v>
      </c>
      <c r="Y105" s="11">
        <f t="shared" si="14"/>
        <v>0</v>
      </c>
      <c r="Z105" s="11">
        <f t="shared" si="15"/>
        <v>0</v>
      </c>
      <c r="AA105" s="12">
        <f t="shared" si="10"/>
        <v>0</v>
      </c>
      <c r="AB105" s="12">
        <f t="shared" si="16"/>
        <v>2020</v>
      </c>
      <c r="AC105" s="11">
        <f t="shared" si="17"/>
        <v>5</v>
      </c>
      <c r="AD105" s="11">
        <f ca="1" t="shared" si="18"/>
        <v>0</v>
      </c>
      <c r="AE105" s="11">
        <f t="shared" si="19"/>
        <v>0</v>
      </c>
    </row>
    <row r="106" spans="1:31" ht="15" customHeight="1">
      <c r="A106" s="4">
        <v>611334</v>
      </c>
      <c r="B106" s="4" t="s">
        <v>71</v>
      </c>
      <c r="C106" s="4" t="s">
        <v>529</v>
      </c>
      <c r="D106" s="4" t="s">
        <v>203</v>
      </c>
      <c r="E106" s="6" t="str">
        <f t="shared" si="11"/>
        <v>Odborná způsobilost platná do roku 2020</v>
      </c>
      <c r="F106" s="5">
        <v>42091</v>
      </c>
      <c r="G106" s="5"/>
      <c r="H106" s="5"/>
      <c r="I106" s="5"/>
      <c r="J106" s="5"/>
      <c r="V106" s="12">
        <f>YEAR(nemazat!$A$2)-YEAR(F106)</f>
        <v>2</v>
      </c>
      <c r="W106" s="11">
        <f t="shared" si="12"/>
        <v>0</v>
      </c>
      <c r="X106" s="11">
        <f t="shared" si="13"/>
        <v>0</v>
      </c>
      <c r="Y106" s="11">
        <f t="shared" si="14"/>
        <v>0</v>
      </c>
      <c r="Z106" s="11">
        <f t="shared" si="15"/>
        <v>0</v>
      </c>
      <c r="AA106" s="12">
        <f t="shared" si="10"/>
        <v>0</v>
      </c>
      <c r="AB106" s="12">
        <f t="shared" si="16"/>
        <v>2020</v>
      </c>
      <c r="AC106" s="11">
        <f t="shared" si="17"/>
        <v>5</v>
      </c>
      <c r="AD106" s="11">
        <f ca="1" t="shared" si="18"/>
        <v>0</v>
      </c>
      <c r="AE106" s="11">
        <f t="shared" si="19"/>
        <v>0</v>
      </c>
    </row>
    <row r="107" spans="1:31" ht="15" customHeight="1">
      <c r="A107" s="4">
        <v>611355</v>
      </c>
      <c r="B107" s="4" t="s">
        <v>72</v>
      </c>
      <c r="C107" s="4" t="s">
        <v>528</v>
      </c>
      <c r="D107" s="4" t="s">
        <v>190</v>
      </c>
      <c r="E107" s="6" t="str">
        <f t="shared" si="11"/>
        <v>Je doporučeno jít letos na OP k prodloužení OZ</v>
      </c>
      <c r="F107" s="5">
        <v>42097</v>
      </c>
      <c r="G107" s="26"/>
      <c r="H107" s="5"/>
      <c r="I107" s="5"/>
      <c r="J107" s="5"/>
      <c r="V107" s="12">
        <f>YEAR(nemazat!$A$2)-YEAR(F107)</f>
        <v>2</v>
      </c>
      <c r="W107" s="11">
        <f t="shared" si="12"/>
        <v>0</v>
      </c>
      <c r="X107" s="11">
        <f t="shared" si="13"/>
        <v>0</v>
      </c>
      <c r="Y107" s="11">
        <f t="shared" si="14"/>
        <v>0</v>
      </c>
      <c r="Z107" s="11">
        <f t="shared" si="15"/>
        <v>0</v>
      </c>
      <c r="AA107" s="12">
        <f t="shared" si="10"/>
        <v>0</v>
      </c>
      <c r="AB107" s="12">
        <f t="shared" si="16"/>
        <v>2020</v>
      </c>
      <c r="AC107" s="11">
        <f t="shared" si="17"/>
        <v>4</v>
      </c>
      <c r="AD107" s="11">
        <f ca="1" t="shared" si="18"/>
        <v>0</v>
      </c>
      <c r="AE107" s="11">
        <f t="shared" si="19"/>
        <v>1</v>
      </c>
    </row>
    <row r="108" spans="1:31" ht="15" customHeight="1">
      <c r="A108" s="4">
        <v>611355</v>
      </c>
      <c r="B108" s="4" t="s">
        <v>72</v>
      </c>
      <c r="C108" s="4" t="s">
        <v>528</v>
      </c>
      <c r="D108" s="4" t="s">
        <v>292</v>
      </c>
      <c r="E108" s="6" t="str">
        <f t="shared" si="11"/>
        <v>Je doporučeno jít letos na OP k prodloužení OZ</v>
      </c>
      <c r="F108" s="5">
        <v>42097</v>
      </c>
      <c r="G108" s="33"/>
      <c r="H108" s="5"/>
      <c r="I108" s="5"/>
      <c r="J108" s="5"/>
      <c r="V108" s="12">
        <f>YEAR(nemazat!$A$2)-YEAR(F108)</f>
        <v>2</v>
      </c>
      <c r="W108" s="11">
        <f t="shared" si="12"/>
        <v>0</v>
      </c>
      <c r="X108" s="11">
        <f t="shared" si="13"/>
        <v>0</v>
      </c>
      <c r="Y108" s="11">
        <f t="shared" si="14"/>
        <v>0</v>
      </c>
      <c r="Z108" s="11">
        <f t="shared" si="15"/>
        <v>0</v>
      </c>
      <c r="AA108" s="12">
        <f t="shared" si="10"/>
        <v>0</v>
      </c>
      <c r="AB108" s="12">
        <f t="shared" si="16"/>
        <v>2020</v>
      </c>
      <c r="AC108" s="11">
        <f t="shared" si="17"/>
        <v>4</v>
      </c>
      <c r="AD108" s="11">
        <f ca="1" t="shared" si="18"/>
        <v>0</v>
      </c>
      <c r="AE108" s="11">
        <f t="shared" si="19"/>
        <v>1</v>
      </c>
    </row>
    <row r="109" spans="1:31" ht="15" customHeight="1">
      <c r="A109" s="4">
        <v>611355</v>
      </c>
      <c r="B109" s="4" t="s">
        <v>72</v>
      </c>
      <c r="C109" s="4" t="s">
        <v>529</v>
      </c>
      <c r="D109" s="4" t="s">
        <v>191</v>
      </c>
      <c r="E109" s="6" t="str">
        <f t="shared" si="11"/>
        <v>Odborná způsobilost platná do roku 2020</v>
      </c>
      <c r="F109" s="5">
        <v>42091</v>
      </c>
      <c r="G109" s="5"/>
      <c r="H109" s="5"/>
      <c r="I109" s="5"/>
      <c r="J109" s="5"/>
      <c r="V109" s="12">
        <f>YEAR(nemazat!$A$2)-YEAR(F109)</f>
        <v>2</v>
      </c>
      <c r="W109" s="11">
        <f t="shared" si="12"/>
        <v>0</v>
      </c>
      <c r="X109" s="11">
        <f t="shared" si="13"/>
        <v>0</v>
      </c>
      <c r="Y109" s="11">
        <f t="shared" si="14"/>
        <v>0</v>
      </c>
      <c r="Z109" s="11">
        <f t="shared" si="15"/>
        <v>0</v>
      </c>
      <c r="AA109" s="12">
        <f t="shared" si="10"/>
        <v>0</v>
      </c>
      <c r="AB109" s="12">
        <f t="shared" si="16"/>
        <v>2020</v>
      </c>
      <c r="AC109" s="11">
        <f t="shared" si="17"/>
        <v>5</v>
      </c>
      <c r="AD109" s="11">
        <f ca="1" t="shared" si="18"/>
        <v>0</v>
      </c>
      <c r="AE109" s="11">
        <f t="shared" si="19"/>
        <v>0</v>
      </c>
    </row>
    <row r="110" spans="1:31" ht="15" customHeight="1">
      <c r="A110" s="4">
        <v>611355</v>
      </c>
      <c r="B110" s="4" t="s">
        <v>72</v>
      </c>
      <c r="C110" s="4" t="s">
        <v>529</v>
      </c>
      <c r="D110" s="4" t="s">
        <v>192</v>
      </c>
      <c r="E110" s="6" t="str">
        <f t="shared" si="11"/>
        <v>Odborná způsobilost platná do roku 2020</v>
      </c>
      <c r="F110" s="5">
        <v>42091</v>
      </c>
      <c r="G110" s="5"/>
      <c r="H110" s="5"/>
      <c r="I110" s="5"/>
      <c r="J110" s="5"/>
      <c r="V110" s="12">
        <f>YEAR(nemazat!$A$2)-YEAR(F110)</f>
        <v>2</v>
      </c>
      <c r="W110" s="11">
        <f t="shared" si="12"/>
        <v>0</v>
      </c>
      <c r="X110" s="11">
        <f t="shared" si="13"/>
        <v>0</v>
      </c>
      <c r="Y110" s="11">
        <f t="shared" si="14"/>
        <v>0</v>
      </c>
      <c r="Z110" s="11">
        <f t="shared" si="15"/>
        <v>0</v>
      </c>
      <c r="AA110" s="12">
        <f aca="true" t="shared" si="20" ref="AA110:AA167">SUM(W110:Z110)</f>
        <v>0</v>
      </c>
      <c r="AB110" s="12">
        <f t="shared" si="16"/>
        <v>2020</v>
      </c>
      <c r="AC110" s="11">
        <f t="shared" si="17"/>
        <v>5</v>
      </c>
      <c r="AD110" s="11">
        <f ca="1" t="shared" si="18"/>
        <v>0</v>
      </c>
      <c r="AE110" s="11">
        <f t="shared" si="19"/>
        <v>0</v>
      </c>
    </row>
    <row r="111" spans="1:31" ht="15" customHeight="1">
      <c r="A111" s="4">
        <v>611355</v>
      </c>
      <c r="B111" s="4" t="s">
        <v>72</v>
      </c>
      <c r="C111" s="4" t="s">
        <v>529</v>
      </c>
      <c r="D111" s="4" t="s">
        <v>193</v>
      </c>
      <c r="E111" s="6" t="str">
        <f t="shared" si="11"/>
        <v>Odborná způsobilost platná do roku 2020</v>
      </c>
      <c r="F111" s="5">
        <v>42091</v>
      </c>
      <c r="G111" s="5"/>
      <c r="H111" s="5"/>
      <c r="I111" s="5"/>
      <c r="J111" s="5"/>
      <c r="V111" s="12">
        <f>YEAR(nemazat!$A$2)-YEAR(F111)</f>
        <v>2</v>
      </c>
      <c r="W111" s="11">
        <f t="shared" si="12"/>
        <v>0</v>
      </c>
      <c r="X111" s="11">
        <f t="shared" si="13"/>
        <v>0</v>
      </c>
      <c r="Y111" s="11">
        <f t="shared" si="14"/>
        <v>0</v>
      </c>
      <c r="Z111" s="11">
        <f t="shared" si="15"/>
        <v>0</v>
      </c>
      <c r="AA111" s="12">
        <f t="shared" si="20"/>
        <v>0</v>
      </c>
      <c r="AB111" s="12">
        <f t="shared" si="16"/>
        <v>2020</v>
      </c>
      <c r="AC111" s="11">
        <f t="shared" si="17"/>
        <v>5</v>
      </c>
      <c r="AD111" s="11">
        <f ca="1" t="shared" si="18"/>
        <v>0</v>
      </c>
      <c r="AE111" s="11">
        <f t="shared" si="19"/>
        <v>0</v>
      </c>
    </row>
    <row r="112" spans="1:31" ht="15" customHeight="1">
      <c r="A112" s="4">
        <v>611210</v>
      </c>
      <c r="B112" s="4" t="s">
        <v>73</v>
      </c>
      <c r="C112" s="4" t="s">
        <v>528</v>
      </c>
      <c r="D112" s="4" t="s">
        <v>236</v>
      </c>
      <c r="E112" s="6" t="str">
        <f t="shared" si="11"/>
        <v>Je doporučeno jít letos na OP k prodloužení OZ</v>
      </c>
      <c r="F112" s="5">
        <v>42077</v>
      </c>
      <c r="G112" s="5">
        <v>42442</v>
      </c>
      <c r="H112" s="5"/>
      <c r="I112" s="5"/>
      <c r="J112" s="5"/>
      <c r="V112" s="12">
        <f>YEAR(nemazat!$A$2)-YEAR(F112)</f>
        <v>2</v>
      </c>
      <c r="W112" s="11">
        <f t="shared" si="12"/>
        <v>1</v>
      </c>
      <c r="X112" s="11">
        <f t="shared" si="13"/>
        <v>0</v>
      </c>
      <c r="Y112" s="11">
        <f t="shared" si="14"/>
        <v>0</v>
      </c>
      <c r="Z112" s="11">
        <f t="shared" si="15"/>
        <v>0</v>
      </c>
      <c r="AA112" s="12">
        <f t="shared" si="20"/>
        <v>1</v>
      </c>
      <c r="AB112" s="12">
        <f t="shared" si="16"/>
        <v>2020</v>
      </c>
      <c r="AC112" s="11">
        <f t="shared" si="17"/>
        <v>4</v>
      </c>
      <c r="AD112" s="11">
        <f ca="1" t="shared" si="18"/>
        <v>1</v>
      </c>
      <c r="AE112" s="11">
        <f t="shared" si="19"/>
        <v>1</v>
      </c>
    </row>
    <row r="113" spans="1:31" ht="15" customHeight="1">
      <c r="A113" s="4">
        <v>611210</v>
      </c>
      <c r="B113" s="4" t="s">
        <v>73</v>
      </c>
      <c r="C113" s="4" t="s">
        <v>528</v>
      </c>
      <c r="D113" s="4" t="s">
        <v>281</v>
      </c>
      <c r="E113" s="6" t="str">
        <f t="shared" si="11"/>
        <v>Je doporučeno jít letos na OP k prodloužení OZ</v>
      </c>
      <c r="F113" s="5">
        <v>42077</v>
      </c>
      <c r="G113" s="5">
        <v>42442</v>
      </c>
      <c r="H113" s="5"/>
      <c r="I113" s="5"/>
      <c r="J113" s="5"/>
      <c r="V113" s="12">
        <f>YEAR(nemazat!$A$2)-YEAR(F113)</f>
        <v>2</v>
      </c>
      <c r="W113" s="11">
        <f t="shared" si="12"/>
        <v>1</v>
      </c>
      <c r="X113" s="11">
        <f t="shared" si="13"/>
        <v>0</v>
      </c>
      <c r="Y113" s="11">
        <f t="shared" si="14"/>
        <v>0</v>
      </c>
      <c r="Z113" s="11">
        <f t="shared" si="15"/>
        <v>0</v>
      </c>
      <c r="AA113" s="12">
        <f t="shared" si="20"/>
        <v>1</v>
      </c>
      <c r="AB113" s="12">
        <f t="shared" si="16"/>
        <v>2020</v>
      </c>
      <c r="AC113" s="11">
        <f t="shared" si="17"/>
        <v>4</v>
      </c>
      <c r="AD113" s="11">
        <f ca="1" t="shared" si="18"/>
        <v>1</v>
      </c>
      <c r="AE113" s="11">
        <f t="shared" si="19"/>
        <v>1</v>
      </c>
    </row>
    <row r="114" spans="1:31" ht="15" customHeight="1">
      <c r="A114" s="4">
        <v>611210</v>
      </c>
      <c r="B114" s="4" t="s">
        <v>73</v>
      </c>
      <c r="C114" s="4" t="s">
        <v>528</v>
      </c>
      <c r="D114" s="4" t="s">
        <v>220</v>
      </c>
      <c r="E114" s="6" t="str">
        <f t="shared" si="11"/>
        <v>Je doporučeno jít letos na OP k prodloužení OZ</v>
      </c>
      <c r="F114" s="5">
        <v>42077</v>
      </c>
      <c r="G114" s="33">
        <v>42442</v>
      </c>
      <c r="H114" s="5"/>
      <c r="I114" s="5"/>
      <c r="J114" s="5"/>
      <c r="V114" s="12">
        <f>YEAR(nemazat!$A$2)-YEAR(F114)</f>
        <v>2</v>
      </c>
      <c r="W114" s="11">
        <f t="shared" si="12"/>
        <v>1</v>
      </c>
      <c r="X114" s="11">
        <f t="shared" si="13"/>
        <v>0</v>
      </c>
      <c r="Y114" s="11">
        <f t="shared" si="14"/>
        <v>0</v>
      </c>
      <c r="Z114" s="11">
        <f t="shared" si="15"/>
        <v>0</v>
      </c>
      <c r="AA114" s="12">
        <f t="shared" si="20"/>
        <v>1</v>
      </c>
      <c r="AB114" s="12">
        <f t="shared" si="16"/>
        <v>2020</v>
      </c>
      <c r="AC114" s="11">
        <f t="shared" si="17"/>
        <v>4</v>
      </c>
      <c r="AD114" s="11">
        <f ca="1" t="shared" si="18"/>
        <v>1</v>
      </c>
      <c r="AE114" s="11">
        <f t="shared" si="19"/>
        <v>1</v>
      </c>
    </row>
    <row r="115" spans="1:31" ht="15" customHeight="1">
      <c r="A115" s="4">
        <v>611210</v>
      </c>
      <c r="B115" s="4" t="s">
        <v>73</v>
      </c>
      <c r="C115" s="4" t="s">
        <v>529</v>
      </c>
      <c r="D115" s="4" t="s">
        <v>177</v>
      </c>
      <c r="E115" s="6" t="str">
        <f t="shared" si="11"/>
        <v>Odborná způsobilost platná do roku 2020</v>
      </c>
      <c r="F115" s="5">
        <v>42091</v>
      </c>
      <c r="G115" s="5"/>
      <c r="H115" s="5"/>
      <c r="I115" s="5"/>
      <c r="J115" s="5"/>
      <c r="V115" s="12">
        <f>YEAR(nemazat!$A$2)-YEAR(F115)</f>
        <v>2</v>
      </c>
      <c r="W115" s="11">
        <f t="shared" si="12"/>
        <v>0</v>
      </c>
      <c r="X115" s="11">
        <f t="shared" si="13"/>
        <v>0</v>
      </c>
      <c r="Y115" s="11">
        <f t="shared" si="14"/>
        <v>0</v>
      </c>
      <c r="Z115" s="11">
        <f t="shared" si="15"/>
        <v>0</v>
      </c>
      <c r="AA115" s="12">
        <f>SUM(W115:Z115)</f>
        <v>0</v>
      </c>
      <c r="AB115" s="12">
        <f t="shared" si="16"/>
        <v>2020</v>
      </c>
      <c r="AC115" s="11">
        <f t="shared" si="17"/>
        <v>5</v>
      </c>
      <c r="AD115" s="11">
        <f ca="1" t="shared" si="18"/>
        <v>0</v>
      </c>
      <c r="AE115" s="11">
        <f t="shared" si="19"/>
        <v>0</v>
      </c>
    </row>
    <row r="116" spans="1:31" ht="15" customHeight="1">
      <c r="A116" s="4">
        <v>611210</v>
      </c>
      <c r="B116" s="4" t="s">
        <v>73</v>
      </c>
      <c r="C116" s="4" t="s">
        <v>529</v>
      </c>
      <c r="D116" s="4" t="s">
        <v>237</v>
      </c>
      <c r="E116" s="6" t="str">
        <f t="shared" si="11"/>
        <v>Odborná způsobilost platná do roku 2020</v>
      </c>
      <c r="F116" s="5">
        <v>42091</v>
      </c>
      <c r="G116" s="5"/>
      <c r="H116" s="5"/>
      <c r="I116" s="5"/>
      <c r="J116" s="5"/>
      <c r="V116" s="12">
        <f>YEAR(nemazat!$A$2)-YEAR(F116)</f>
        <v>2</v>
      </c>
      <c r="W116" s="11">
        <f t="shared" si="12"/>
        <v>0</v>
      </c>
      <c r="X116" s="11">
        <f t="shared" si="13"/>
        <v>0</v>
      </c>
      <c r="Y116" s="11">
        <f t="shared" si="14"/>
        <v>0</v>
      </c>
      <c r="Z116" s="11">
        <f t="shared" si="15"/>
        <v>0</v>
      </c>
      <c r="AA116" s="12">
        <f t="shared" si="20"/>
        <v>0</v>
      </c>
      <c r="AB116" s="12">
        <f t="shared" si="16"/>
        <v>2020</v>
      </c>
      <c r="AC116" s="11">
        <f t="shared" si="17"/>
        <v>5</v>
      </c>
      <c r="AD116" s="11">
        <f ca="1" t="shared" si="18"/>
        <v>0</v>
      </c>
      <c r="AE116" s="11">
        <f t="shared" si="19"/>
        <v>0</v>
      </c>
    </row>
    <row r="117" spans="1:31" ht="15" customHeight="1">
      <c r="A117" s="4">
        <v>611339</v>
      </c>
      <c r="B117" s="4" t="s">
        <v>74</v>
      </c>
      <c r="C117" s="4" t="s">
        <v>528</v>
      </c>
      <c r="D117" s="4" t="s">
        <v>606</v>
      </c>
      <c r="E117" s="6" t="str">
        <f t="shared" si="11"/>
        <v>Je doporučeno jít letos na OP k prodloužení OZ</v>
      </c>
      <c r="F117" s="5">
        <v>41740</v>
      </c>
      <c r="G117" s="5">
        <v>42077</v>
      </c>
      <c r="H117" s="5">
        <v>42442</v>
      </c>
      <c r="I117" s="5"/>
      <c r="J117" s="5"/>
      <c r="V117" s="12">
        <f>YEAR(nemazat!$A$2)-YEAR(F117)</f>
        <v>3</v>
      </c>
      <c r="W117" s="11">
        <f t="shared" si="12"/>
        <v>1</v>
      </c>
      <c r="X117" s="11">
        <f t="shared" si="13"/>
        <v>1</v>
      </c>
      <c r="Y117" s="11">
        <f t="shared" si="14"/>
        <v>0</v>
      </c>
      <c r="Z117" s="11">
        <f t="shared" si="15"/>
        <v>0</v>
      </c>
      <c r="AA117" s="12">
        <f t="shared" si="20"/>
        <v>2</v>
      </c>
      <c r="AB117" s="12">
        <f t="shared" si="16"/>
        <v>2019</v>
      </c>
      <c r="AC117" s="11">
        <f t="shared" si="17"/>
        <v>4</v>
      </c>
      <c r="AD117" s="11">
        <f ca="1" t="shared" si="18"/>
        <v>1</v>
      </c>
      <c r="AE117" s="11">
        <f t="shared" si="19"/>
        <v>1</v>
      </c>
    </row>
    <row r="118" spans="1:31" ht="15" customHeight="1">
      <c r="A118" s="4">
        <v>611339</v>
      </c>
      <c r="B118" s="4" t="s">
        <v>74</v>
      </c>
      <c r="C118" s="4" t="s">
        <v>529</v>
      </c>
      <c r="D118" s="4" t="s">
        <v>178</v>
      </c>
      <c r="E118" s="6" t="str">
        <f t="shared" si="11"/>
        <v>Odborná způsobilost platná do roku 2020</v>
      </c>
      <c r="F118" s="5">
        <v>42091</v>
      </c>
      <c r="G118" s="5"/>
      <c r="H118" s="5"/>
      <c r="I118" s="5"/>
      <c r="J118" s="5"/>
      <c r="V118" s="12">
        <f>YEAR(nemazat!$A$2)-YEAR(F118)</f>
        <v>2</v>
      </c>
      <c r="W118" s="11">
        <f t="shared" si="12"/>
        <v>0</v>
      </c>
      <c r="X118" s="11">
        <f t="shared" si="13"/>
        <v>0</v>
      </c>
      <c r="Y118" s="11">
        <f t="shared" si="14"/>
        <v>0</v>
      </c>
      <c r="Z118" s="11">
        <f t="shared" si="15"/>
        <v>0</v>
      </c>
      <c r="AA118" s="12">
        <f t="shared" si="20"/>
        <v>0</v>
      </c>
      <c r="AB118" s="12">
        <f t="shared" si="16"/>
        <v>2020</v>
      </c>
      <c r="AC118" s="11">
        <f t="shared" si="17"/>
        <v>5</v>
      </c>
      <c r="AD118" s="11">
        <f ca="1" t="shared" si="18"/>
        <v>0</v>
      </c>
      <c r="AE118" s="11">
        <f t="shared" si="19"/>
        <v>0</v>
      </c>
    </row>
    <row r="119" spans="1:31" ht="15" customHeight="1">
      <c r="A119" s="4">
        <v>611339</v>
      </c>
      <c r="B119" s="4" t="s">
        <v>74</v>
      </c>
      <c r="C119" s="4" t="s">
        <v>529</v>
      </c>
      <c r="D119" s="4" t="s">
        <v>619</v>
      </c>
      <c r="E119" s="6" t="str">
        <f t="shared" si="11"/>
        <v>Odborná způsobilost platná do roku 2019</v>
      </c>
      <c r="F119" s="5">
        <v>41740</v>
      </c>
      <c r="G119" s="5"/>
      <c r="H119" s="5"/>
      <c r="I119" s="5"/>
      <c r="J119" s="5"/>
      <c r="V119" s="12">
        <f>YEAR(nemazat!$A$2)-YEAR(F119)</f>
        <v>3</v>
      </c>
      <c r="W119" s="11">
        <f t="shared" si="12"/>
        <v>0</v>
      </c>
      <c r="X119" s="11">
        <f t="shared" si="13"/>
        <v>0</v>
      </c>
      <c r="Y119" s="11">
        <f t="shared" si="14"/>
        <v>0</v>
      </c>
      <c r="Z119" s="11">
        <f t="shared" si="15"/>
        <v>0</v>
      </c>
      <c r="AA119" s="12">
        <f t="shared" si="20"/>
        <v>0</v>
      </c>
      <c r="AB119" s="12">
        <f t="shared" si="16"/>
        <v>2019</v>
      </c>
      <c r="AC119" s="11">
        <f t="shared" si="17"/>
        <v>5</v>
      </c>
      <c r="AD119" s="11">
        <f ca="1" t="shared" si="18"/>
        <v>0</v>
      </c>
      <c r="AE119" s="11">
        <f t="shared" si="19"/>
        <v>0</v>
      </c>
    </row>
    <row r="120" spans="1:31" ht="15" customHeight="1">
      <c r="A120" s="4">
        <v>611342</v>
      </c>
      <c r="B120" s="4" t="s">
        <v>75</v>
      </c>
      <c r="C120" s="4" t="s">
        <v>528</v>
      </c>
      <c r="D120" s="4" t="s">
        <v>179</v>
      </c>
      <c r="E120" s="6" t="str">
        <f t="shared" si="11"/>
        <v>Je doporučeno jít letos na OP k prodloužení OZ</v>
      </c>
      <c r="F120" s="5">
        <v>42077</v>
      </c>
      <c r="G120" s="33">
        <v>42442</v>
      </c>
      <c r="H120" s="5"/>
      <c r="I120" s="5"/>
      <c r="J120" s="5"/>
      <c r="V120" s="12">
        <f>YEAR(nemazat!$A$2)-YEAR(F120)</f>
        <v>2</v>
      </c>
      <c r="W120" s="11">
        <f t="shared" si="12"/>
        <v>1</v>
      </c>
      <c r="X120" s="11">
        <f t="shared" si="13"/>
        <v>0</v>
      </c>
      <c r="Y120" s="11">
        <f t="shared" si="14"/>
        <v>0</v>
      </c>
      <c r="Z120" s="11">
        <f t="shared" si="15"/>
        <v>0</v>
      </c>
      <c r="AA120" s="12">
        <f t="shared" si="20"/>
        <v>1</v>
      </c>
      <c r="AB120" s="12">
        <f t="shared" si="16"/>
        <v>2020</v>
      </c>
      <c r="AC120" s="11">
        <f t="shared" si="17"/>
        <v>4</v>
      </c>
      <c r="AD120" s="11">
        <f ca="1" t="shared" si="18"/>
        <v>1</v>
      </c>
      <c r="AE120" s="11">
        <f t="shared" si="19"/>
        <v>1</v>
      </c>
    </row>
    <row r="121" spans="1:31" ht="15" customHeight="1">
      <c r="A121" s="4">
        <v>611342</v>
      </c>
      <c r="B121" s="4" t="s">
        <v>75</v>
      </c>
      <c r="C121" s="4" t="s">
        <v>528</v>
      </c>
      <c r="D121" s="4" t="s">
        <v>181</v>
      </c>
      <c r="E121" s="6" t="str">
        <f t="shared" si="11"/>
        <v>Je doporučeno jít letos na OP k prodloužení OZ</v>
      </c>
      <c r="F121" s="5">
        <v>42077</v>
      </c>
      <c r="G121" s="33">
        <v>42442</v>
      </c>
      <c r="H121" s="5"/>
      <c r="I121" s="5"/>
      <c r="J121" s="5"/>
      <c r="V121" s="12">
        <f>YEAR(nemazat!$A$2)-YEAR(F121)</f>
        <v>2</v>
      </c>
      <c r="W121" s="11">
        <f t="shared" si="12"/>
        <v>1</v>
      </c>
      <c r="X121" s="11">
        <f t="shared" si="13"/>
        <v>0</v>
      </c>
      <c r="Y121" s="11">
        <f t="shared" si="14"/>
        <v>0</v>
      </c>
      <c r="Z121" s="11">
        <f t="shared" si="15"/>
        <v>0</v>
      </c>
      <c r="AA121" s="12">
        <f t="shared" si="20"/>
        <v>1</v>
      </c>
      <c r="AB121" s="12">
        <f t="shared" si="16"/>
        <v>2020</v>
      </c>
      <c r="AC121" s="11">
        <f t="shared" si="17"/>
        <v>4</v>
      </c>
      <c r="AD121" s="11">
        <f ca="1" t="shared" si="18"/>
        <v>1</v>
      </c>
      <c r="AE121" s="11">
        <f t="shared" si="19"/>
        <v>1</v>
      </c>
    </row>
    <row r="122" spans="1:31" ht="15" customHeight="1">
      <c r="A122" s="4">
        <v>611342</v>
      </c>
      <c r="B122" s="4" t="s">
        <v>75</v>
      </c>
      <c r="C122" s="4" t="s">
        <v>528</v>
      </c>
      <c r="D122" s="4" t="s">
        <v>421</v>
      </c>
      <c r="E122" s="6" t="str">
        <f t="shared" si="11"/>
        <v>Odborná způsobilost platná do roku 2022</v>
      </c>
      <c r="F122" s="17">
        <v>43100</v>
      </c>
      <c r="G122" s="25"/>
      <c r="H122" s="25"/>
      <c r="I122" s="25"/>
      <c r="J122" s="5"/>
      <c r="V122" s="12">
        <f>YEAR(nemazat!$A$2)-YEAR(F122)</f>
        <v>0</v>
      </c>
      <c r="W122" s="11">
        <f t="shared" si="12"/>
        <v>0</v>
      </c>
      <c r="X122" s="11">
        <f t="shared" si="13"/>
        <v>0</v>
      </c>
      <c r="Y122" s="11">
        <f t="shared" si="14"/>
        <v>0</v>
      </c>
      <c r="Z122" s="11">
        <f t="shared" si="15"/>
        <v>0</v>
      </c>
      <c r="AA122" s="12">
        <f t="shared" si="20"/>
        <v>0</v>
      </c>
      <c r="AB122" s="12">
        <f t="shared" si="16"/>
        <v>2022</v>
      </c>
      <c r="AC122" s="11">
        <f t="shared" si="17"/>
        <v>5</v>
      </c>
      <c r="AD122" s="11">
        <f ca="1" t="shared" si="18"/>
        <v>0</v>
      </c>
      <c r="AE122" s="11">
        <f t="shared" si="19"/>
        <v>1</v>
      </c>
    </row>
    <row r="123" spans="1:31" ht="15" customHeight="1">
      <c r="A123" s="4">
        <v>611342</v>
      </c>
      <c r="B123" s="4" t="s">
        <v>75</v>
      </c>
      <c r="C123" s="4" t="s">
        <v>529</v>
      </c>
      <c r="D123" s="4" t="s">
        <v>180</v>
      </c>
      <c r="E123" s="6" t="str">
        <f t="shared" si="11"/>
        <v>Odborná způsobilost platná do roku 2020</v>
      </c>
      <c r="F123" s="5">
        <v>42091</v>
      </c>
      <c r="G123" s="5"/>
      <c r="H123" s="5"/>
      <c r="I123" s="5"/>
      <c r="J123" s="5"/>
      <c r="V123" s="12">
        <f>YEAR(nemazat!$A$2)-YEAR(F123)</f>
        <v>2</v>
      </c>
      <c r="W123" s="11">
        <f t="shared" si="12"/>
        <v>0</v>
      </c>
      <c r="X123" s="11">
        <f t="shared" si="13"/>
        <v>0</v>
      </c>
      <c r="Y123" s="11">
        <f t="shared" si="14"/>
        <v>0</v>
      </c>
      <c r="Z123" s="11">
        <f t="shared" si="15"/>
        <v>0</v>
      </c>
      <c r="AA123" s="12">
        <f>SUM(W123:Z123)</f>
        <v>0</v>
      </c>
      <c r="AB123" s="12">
        <f t="shared" si="16"/>
        <v>2020</v>
      </c>
      <c r="AC123" s="11">
        <f t="shared" si="17"/>
        <v>5</v>
      </c>
      <c r="AD123" s="11">
        <f ca="1" t="shared" si="18"/>
        <v>0</v>
      </c>
      <c r="AE123" s="11">
        <f t="shared" si="19"/>
        <v>0</v>
      </c>
    </row>
    <row r="124" spans="1:31" ht="15" customHeight="1">
      <c r="A124" s="4">
        <v>611342</v>
      </c>
      <c r="B124" s="4" t="s">
        <v>75</v>
      </c>
      <c r="C124" s="4" t="s">
        <v>529</v>
      </c>
      <c r="D124" s="4" t="s">
        <v>182</v>
      </c>
      <c r="E124" s="6" t="str">
        <f t="shared" si="11"/>
        <v>Odborná způsobilost platná do roku 2020</v>
      </c>
      <c r="F124" s="5">
        <v>42091</v>
      </c>
      <c r="G124" s="5"/>
      <c r="H124" s="5"/>
      <c r="I124" s="5"/>
      <c r="J124" s="5"/>
      <c r="V124" s="12">
        <f>YEAR(nemazat!$A$2)-YEAR(F124)</f>
        <v>2</v>
      </c>
      <c r="W124" s="11">
        <f t="shared" si="12"/>
        <v>0</v>
      </c>
      <c r="X124" s="11">
        <f t="shared" si="13"/>
        <v>0</v>
      </c>
      <c r="Y124" s="11">
        <f t="shared" si="14"/>
        <v>0</v>
      </c>
      <c r="Z124" s="11">
        <f t="shared" si="15"/>
        <v>0</v>
      </c>
      <c r="AA124" s="12">
        <f t="shared" si="20"/>
        <v>0</v>
      </c>
      <c r="AB124" s="12">
        <f t="shared" si="16"/>
        <v>2020</v>
      </c>
      <c r="AC124" s="11">
        <f t="shared" si="17"/>
        <v>5</v>
      </c>
      <c r="AD124" s="11">
        <f ca="1" t="shared" si="18"/>
        <v>0</v>
      </c>
      <c r="AE124" s="11">
        <f t="shared" si="19"/>
        <v>0</v>
      </c>
    </row>
    <row r="125" spans="1:31" ht="15" customHeight="1">
      <c r="A125" s="4">
        <v>611211</v>
      </c>
      <c r="B125" s="4" t="s">
        <v>76</v>
      </c>
      <c r="C125" s="4" t="s">
        <v>528</v>
      </c>
      <c r="D125" s="4" t="s">
        <v>734</v>
      </c>
      <c r="E125" s="6" t="str">
        <f t="shared" si="11"/>
        <v>Je doporučeno jít letos na OP k prodloužení OZ</v>
      </c>
      <c r="F125" s="5">
        <v>42468</v>
      </c>
      <c r="G125" s="33"/>
      <c r="H125" s="33"/>
      <c r="I125" s="5"/>
      <c r="J125" s="5"/>
      <c r="V125" s="12">
        <f>YEAR(nemazat!$A$2)-YEAR(F125)</f>
        <v>1</v>
      </c>
      <c r="W125" s="11">
        <f t="shared" si="12"/>
        <v>0</v>
      </c>
      <c r="X125" s="11">
        <f t="shared" si="13"/>
        <v>0</v>
      </c>
      <c r="Y125" s="11">
        <f t="shared" si="14"/>
        <v>0</v>
      </c>
      <c r="Z125" s="11">
        <f t="shared" si="15"/>
        <v>0</v>
      </c>
      <c r="AA125" s="12">
        <f t="shared" si="20"/>
        <v>0</v>
      </c>
      <c r="AB125" s="12">
        <f t="shared" si="16"/>
        <v>2021</v>
      </c>
      <c r="AC125" s="11">
        <f t="shared" si="17"/>
        <v>4</v>
      </c>
      <c r="AD125" s="11">
        <f ca="1" t="shared" si="18"/>
        <v>0</v>
      </c>
      <c r="AE125" s="11">
        <f t="shared" si="19"/>
        <v>1</v>
      </c>
    </row>
    <row r="126" spans="1:31" ht="15" customHeight="1">
      <c r="A126" s="4">
        <v>611211</v>
      </c>
      <c r="B126" s="4" t="s">
        <v>76</v>
      </c>
      <c r="C126" s="4" t="s">
        <v>529</v>
      </c>
      <c r="D126" s="4" t="s">
        <v>705</v>
      </c>
      <c r="E126" s="6" t="str">
        <f t="shared" si="11"/>
        <v>Odborná způsobilost platná do roku 2021</v>
      </c>
      <c r="F126" s="5">
        <v>42468</v>
      </c>
      <c r="G126" s="5"/>
      <c r="H126" s="5"/>
      <c r="I126" s="5"/>
      <c r="J126" s="5"/>
      <c r="V126" s="12">
        <f>YEAR(nemazat!$A$2)-YEAR(F126)</f>
        <v>1</v>
      </c>
      <c r="W126" s="11">
        <f t="shared" si="12"/>
        <v>0</v>
      </c>
      <c r="X126" s="11">
        <f t="shared" si="13"/>
        <v>0</v>
      </c>
      <c r="Y126" s="11">
        <f t="shared" si="14"/>
        <v>0</v>
      </c>
      <c r="Z126" s="11">
        <f t="shared" si="15"/>
        <v>0</v>
      </c>
      <c r="AA126" s="12">
        <f t="shared" si="20"/>
        <v>0</v>
      </c>
      <c r="AB126" s="12">
        <f t="shared" si="16"/>
        <v>2021</v>
      </c>
      <c r="AC126" s="11">
        <f t="shared" si="17"/>
        <v>5</v>
      </c>
      <c r="AD126" s="11">
        <f ca="1" t="shared" si="18"/>
        <v>0</v>
      </c>
      <c r="AE126" s="11">
        <f t="shared" si="19"/>
        <v>0</v>
      </c>
    </row>
    <row r="127" spans="1:31" ht="15" customHeight="1">
      <c r="A127" s="4">
        <v>611212</v>
      </c>
      <c r="B127" s="4" t="s">
        <v>77</v>
      </c>
      <c r="C127" s="4" t="s">
        <v>528</v>
      </c>
      <c r="D127" s="4" t="s">
        <v>559</v>
      </c>
      <c r="E127" s="6" t="str">
        <f t="shared" si="11"/>
        <v>Odborná způsobilost platná do roku 2022</v>
      </c>
      <c r="F127" s="34">
        <v>43100</v>
      </c>
      <c r="G127" s="26"/>
      <c r="H127" s="26"/>
      <c r="I127" s="5"/>
      <c r="J127" s="5"/>
      <c r="V127" s="12">
        <f>YEAR(nemazat!$A$2)-YEAR(F127)</f>
        <v>0</v>
      </c>
      <c r="W127" s="11">
        <f t="shared" si="12"/>
        <v>0</v>
      </c>
      <c r="X127" s="11">
        <f t="shared" si="13"/>
        <v>0</v>
      </c>
      <c r="Y127" s="11">
        <f t="shared" si="14"/>
        <v>0</v>
      </c>
      <c r="Z127" s="11">
        <f t="shared" si="15"/>
        <v>0</v>
      </c>
      <c r="AA127" s="12">
        <f t="shared" si="20"/>
        <v>0</v>
      </c>
      <c r="AB127" s="12">
        <f t="shared" si="16"/>
        <v>2022</v>
      </c>
      <c r="AC127" s="11">
        <f t="shared" si="17"/>
        <v>5</v>
      </c>
      <c r="AD127" s="11">
        <f ca="1" t="shared" si="18"/>
        <v>0</v>
      </c>
      <c r="AE127" s="11">
        <f t="shared" si="19"/>
        <v>1</v>
      </c>
    </row>
    <row r="128" spans="1:31" ht="15" customHeight="1">
      <c r="A128" s="4">
        <v>611212</v>
      </c>
      <c r="B128" s="4" t="s">
        <v>77</v>
      </c>
      <c r="C128" s="4" t="s">
        <v>528</v>
      </c>
      <c r="D128" s="4" t="s">
        <v>515</v>
      </c>
      <c r="E128" s="6" t="str">
        <f t="shared" si="11"/>
        <v>Je doporučeno jít letos na OP k prodloužení OZ</v>
      </c>
      <c r="F128" s="5">
        <v>41357</v>
      </c>
      <c r="G128" s="5"/>
      <c r="H128" s="5">
        <v>42077</v>
      </c>
      <c r="I128" s="5">
        <v>42442</v>
      </c>
      <c r="J128" s="5"/>
      <c r="V128" s="12">
        <f>YEAR(nemazat!$A$2)-YEAR(F128)</f>
        <v>4</v>
      </c>
      <c r="W128" s="11">
        <f t="shared" si="12"/>
        <v>0</v>
      </c>
      <c r="X128" s="11">
        <f t="shared" si="13"/>
        <v>1</v>
      </c>
      <c r="Y128" s="11">
        <f t="shared" si="14"/>
        <v>1</v>
      </c>
      <c r="Z128" s="11">
        <f t="shared" si="15"/>
        <v>0</v>
      </c>
      <c r="AA128" s="12">
        <f t="shared" si="20"/>
        <v>2</v>
      </c>
      <c r="AB128" s="12">
        <f t="shared" si="16"/>
        <v>2018</v>
      </c>
      <c r="AC128" s="11">
        <f t="shared" si="17"/>
        <v>4</v>
      </c>
      <c r="AD128" s="11">
        <f ca="1" t="shared" si="18"/>
        <v>1</v>
      </c>
      <c r="AE128" s="11">
        <f t="shared" si="19"/>
        <v>1</v>
      </c>
    </row>
    <row r="129" spans="1:31" ht="15" customHeight="1">
      <c r="A129" s="4">
        <v>611212</v>
      </c>
      <c r="B129" s="4" t="s">
        <v>77</v>
      </c>
      <c r="C129" s="4" t="s">
        <v>529</v>
      </c>
      <c r="D129" s="4" t="s">
        <v>558</v>
      </c>
      <c r="E129" s="6" t="str">
        <f t="shared" si="11"/>
        <v>Odborná způsobilost platná do roku 2018</v>
      </c>
      <c r="F129" s="5">
        <v>41357</v>
      </c>
      <c r="G129" s="5"/>
      <c r="H129" s="5"/>
      <c r="I129" s="5"/>
      <c r="J129" s="5"/>
      <c r="V129" s="12">
        <f>YEAR(nemazat!$A$2)-YEAR(F129)</f>
        <v>4</v>
      </c>
      <c r="W129" s="11">
        <f t="shared" si="12"/>
        <v>0</v>
      </c>
      <c r="X129" s="11">
        <f t="shared" si="13"/>
        <v>0</v>
      </c>
      <c r="Y129" s="11">
        <f t="shared" si="14"/>
        <v>0</v>
      </c>
      <c r="Z129" s="11">
        <f t="shared" si="15"/>
        <v>0</v>
      </c>
      <c r="AA129" s="12">
        <f t="shared" si="20"/>
        <v>0</v>
      </c>
      <c r="AB129" s="12">
        <f t="shared" si="16"/>
        <v>2018</v>
      </c>
      <c r="AC129" s="11">
        <f t="shared" si="17"/>
        <v>5</v>
      </c>
      <c r="AD129" s="11">
        <f ca="1" t="shared" si="18"/>
        <v>0</v>
      </c>
      <c r="AE129" s="11">
        <f t="shared" si="19"/>
        <v>0</v>
      </c>
    </row>
    <row r="130" spans="1:31" ht="15" customHeight="1">
      <c r="A130" s="4">
        <v>611212</v>
      </c>
      <c r="B130" s="4" t="s">
        <v>77</v>
      </c>
      <c r="C130" s="4" t="s">
        <v>529</v>
      </c>
      <c r="D130" s="4" t="s">
        <v>560</v>
      </c>
      <c r="E130" s="6" t="str">
        <f t="shared" si="11"/>
        <v>Odborná způsobilost platná do roku 2019</v>
      </c>
      <c r="F130" s="5">
        <v>41713</v>
      </c>
      <c r="G130" s="5"/>
      <c r="H130" s="5"/>
      <c r="I130" s="5"/>
      <c r="J130" s="5"/>
      <c r="V130" s="12">
        <f>YEAR(nemazat!$A$2)-YEAR(F130)</f>
        <v>3</v>
      </c>
      <c r="W130" s="11">
        <f t="shared" si="12"/>
        <v>0</v>
      </c>
      <c r="X130" s="11">
        <f t="shared" si="13"/>
        <v>0</v>
      </c>
      <c r="Y130" s="11">
        <f t="shared" si="14"/>
        <v>0</v>
      </c>
      <c r="Z130" s="11">
        <f t="shared" si="15"/>
        <v>0</v>
      </c>
      <c r="AA130" s="12">
        <f t="shared" si="20"/>
        <v>0</v>
      </c>
      <c r="AB130" s="12">
        <f t="shared" si="16"/>
        <v>2019</v>
      </c>
      <c r="AC130" s="11">
        <f t="shared" si="17"/>
        <v>5</v>
      </c>
      <c r="AD130" s="11">
        <f ca="1" t="shared" si="18"/>
        <v>0</v>
      </c>
      <c r="AE130" s="11">
        <f t="shared" si="19"/>
        <v>0</v>
      </c>
    </row>
    <row r="131" spans="1:31" ht="15" customHeight="1">
      <c r="A131" s="4">
        <v>611344</v>
      </c>
      <c r="B131" s="36" t="s">
        <v>78</v>
      </c>
      <c r="C131" s="4" t="s">
        <v>528</v>
      </c>
      <c r="D131" s="4" t="s">
        <v>402</v>
      </c>
      <c r="E131" s="6" t="str">
        <f aca="true" t="shared" si="21" ref="E131:E194">IF(AC131=0,CONCATENATE("Odborná způsobilost propadla v roce ",AB131),IF(AC131=1,CONCATENATE("Málo OP, musí až na OP k získání OZ (40 hodin) v roce ",AB131),IF(AC131=2,"Odborná způsobilost letos končí, nutno jít na OP k prodloužení OZ",IF(AC131=3,CONCATENATE("Musí letos na OP k prodloužení OZ, jinak znovu na získání OZ (40 hodin) v roce ",AB131),IF(AC131=4,CONCATENATE("Je doporučeno jít letos na OP k prodloužení OZ"),IF(AC131=5,CONCATENATE("Odborná způsobilost platná do roku ",AB131),"Není odborná způsobilost"))))))</f>
        <v>Málo OP, musí až na OP k získání OZ (40 hodin) v roce 2017</v>
      </c>
      <c r="F131" s="5">
        <v>40993</v>
      </c>
      <c r="G131" s="5"/>
      <c r="H131" s="5"/>
      <c r="I131" s="5"/>
      <c r="J131" s="5"/>
      <c r="V131" s="12">
        <f>YEAR(nemazat!$A$2)-YEAR(F131)</f>
        <v>5</v>
      </c>
      <c r="W131" s="11">
        <f aca="true" t="shared" si="22" ref="W131:W194">IF(G131,1,0)</f>
        <v>0</v>
      </c>
      <c r="X131" s="11">
        <f aca="true" t="shared" si="23" ref="X131:X194">IF(H131,1,0)</f>
        <v>0</v>
      </c>
      <c r="Y131" s="11">
        <f aca="true" t="shared" si="24" ref="Y131:Y194">IF(I131,1,0)</f>
        <v>0</v>
      </c>
      <c r="Z131" s="11">
        <f aca="true" t="shared" si="25" ref="Z131:Z194">IF(J131,1,0)</f>
        <v>0</v>
      </c>
      <c r="AA131" s="12">
        <f t="shared" si="20"/>
        <v>0</v>
      </c>
      <c r="AB131" s="12">
        <f aca="true" t="shared" si="26" ref="AB131:AB194">YEAR(F131)+5</f>
        <v>2017</v>
      </c>
      <c r="AC131" s="11">
        <f aca="true" t="shared" si="27" ref="AC131:AC194">IF(AE131=1,IF(F131,IF(V131&gt;5,0,IF(V131=0,5,IF(V131=5,IF(AA131&lt;(V131-3),1,2),IF(AA131&lt;(V131-3),1,IF(AA131=(V131-3),3,4))))),-1),IF(F131,IF(V131&gt;5,0,IF(V131=5,2,5)),-1))</f>
        <v>1</v>
      </c>
      <c r="AD131" s="11">
        <f aca="true" ca="1" t="shared" si="28" ref="AD131:AD194">IF(OR(YEAR(G131)=YEAR(TODAY()),YEAR(H131)=YEAR(TODAY()),YEAR(I131)=YEAR(TODAY()),YEAR(J131)=YEAR(TODAY())),1,0)</f>
        <v>0</v>
      </c>
      <c r="AE131" s="11">
        <f aca="true" t="shared" si="29" ref="AE131:AE194">IF(MID(C131,1,3)="vel",1,0)</f>
        <v>1</v>
      </c>
    </row>
    <row r="132" spans="1:31" ht="15" customHeight="1">
      <c r="A132" s="4">
        <v>611347</v>
      </c>
      <c r="B132" s="4" t="s">
        <v>79</v>
      </c>
      <c r="C132" s="4" t="s">
        <v>528</v>
      </c>
      <c r="D132" s="4" t="s">
        <v>562</v>
      </c>
      <c r="E132" s="6" t="str">
        <f t="shared" si="21"/>
        <v>Málo OP, musí až na OP k získání OZ (40 hodin) v roce 2018</v>
      </c>
      <c r="F132" s="25">
        <v>41357</v>
      </c>
      <c r="G132" s="5"/>
      <c r="H132" s="5"/>
      <c r="I132" s="5"/>
      <c r="J132" s="5"/>
      <c r="V132" s="12">
        <f>YEAR(nemazat!$A$2)-YEAR(F132)</f>
        <v>4</v>
      </c>
      <c r="W132" s="11">
        <f t="shared" si="22"/>
        <v>0</v>
      </c>
      <c r="X132" s="11">
        <f t="shared" si="23"/>
        <v>0</v>
      </c>
      <c r="Y132" s="11">
        <f t="shared" si="24"/>
        <v>0</v>
      </c>
      <c r="Z132" s="11">
        <f t="shared" si="25"/>
        <v>0</v>
      </c>
      <c r="AA132" s="12">
        <f t="shared" si="20"/>
        <v>0</v>
      </c>
      <c r="AB132" s="12">
        <f t="shared" si="26"/>
        <v>2018</v>
      </c>
      <c r="AC132" s="11">
        <f t="shared" si="27"/>
        <v>1</v>
      </c>
      <c r="AD132" s="11">
        <f ca="1" t="shared" si="28"/>
        <v>0</v>
      </c>
      <c r="AE132" s="11">
        <f t="shared" si="29"/>
        <v>1</v>
      </c>
    </row>
    <row r="133" spans="1:31" ht="15" customHeight="1">
      <c r="A133" s="4">
        <v>611347</v>
      </c>
      <c r="B133" s="4" t="s">
        <v>79</v>
      </c>
      <c r="C133" s="4" t="s">
        <v>529</v>
      </c>
      <c r="D133" s="4" t="s">
        <v>561</v>
      </c>
      <c r="E133" s="6" t="str">
        <f t="shared" si="21"/>
        <v>Odborná způsobilost platná do roku 2018</v>
      </c>
      <c r="F133" s="5">
        <v>41357</v>
      </c>
      <c r="G133" s="5"/>
      <c r="H133" s="5"/>
      <c r="I133" s="5"/>
      <c r="J133" s="5"/>
      <c r="V133" s="12">
        <f>YEAR(nemazat!$A$2)-YEAR(F133)</f>
        <v>4</v>
      </c>
      <c r="W133" s="11">
        <f t="shared" si="22"/>
        <v>0</v>
      </c>
      <c r="X133" s="11">
        <f t="shared" si="23"/>
        <v>0</v>
      </c>
      <c r="Y133" s="11">
        <f t="shared" si="24"/>
        <v>0</v>
      </c>
      <c r="Z133" s="11">
        <f t="shared" si="25"/>
        <v>0</v>
      </c>
      <c r="AA133" s="12">
        <f>SUM(W133:Z133)</f>
        <v>0</v>
      </c>
      <c r="AB133" s="12">
        <f t="shared" si="26"/>
        <v>2018</v>
      </c>
      <c r="AC133" s="11">
        <f t="shared" si="27"/>
        <v>5</v>
      </c>
      <c r="AD133" s="11">
        <f ca="1" t="shared" si="28"/>
        <v>0</v>
      </c>
      <c r="AE133" s="11">
        <f t="shared" si="29"/>
        <v>0</v>
      </c>
    </row>
    <row r="134" spans="1:31" ht="15" customHeight="1">
      <c r="A134" s="4">
        <v>611231</v>
      </c>
      <c r="B134" s="4" t="s">
        <v>80</v>
      </c>
      <c r="C134" s="4" t="s">
        <v>528</v>
      </c>
      <c r="D134" s="4" t="s">
        <v>672</v>
      </c>
      <c r="E134" s="6" t="str">
        <f t="shared" si="21"/>
        <v>Je doporučeno jít letos na OP k prodloužení OZ</v>
      </c>
      <c r="F134" s="24">
        <v>42097</v>
      </c>
      <c r="G134" s="5">
        <v>42442</v>
      </c>
      <c r="H134" s="5"/>
      <c r="I134" s="5"/>
      <c r="J134" s="5"/>
      <c r="V134" s="12">
        <f>YEAR(nemazat!$A$2)-YEAR(F134)</f>
        <v>2</v>
      </c>
      <c r="W134" s="11">
        <f t="shared" si="22"/>
        <v>1</v>
      </c>
      <c r="X134" s="11">
        <f t="shared" si="23"/>
        <v>0</v>
      </c>
      <c r="Y134" s="11">
        <f t="shared" si="24"/>
        <v>0</v>
      </c>
      <c r="Z134" s="11">
        <f t="shared" si="25"/>
        <v>0</v>
      </c>
      <c r="AA134" s="12">
        <f>SUM(W134:Z134)</f>
        <v>1</v>
      </c>
      <c r="AB134" s="12">
        <f t="shared" si="26"/>
        <v>2020</v>
      </c>
      <c r="AC134" s="11">
        <f t="shared" si="27"/>
        <v>4</v>
      </c>
      <c r="AD134" s="11">
        <f ca="1" t="shared" si="28"/>
        <v>1</v>
      </c>
      <c r="AE134" s="11">
        <f t="shared" si="29"/>
        <v>1</v>
      </c>
    </row>
    <row r="135" spans="1:31" ht="15" customHeight="1">
      <c r="A135" s="4">
        <v>611231</v>
      </c>
      <c r="B135" s="4" t="s">
        <v>80</v>
      </c>
      <c r="C135" s="4" t="s">
        <v>529</v>
      </c>
      <c r="D135" s="4" t="s">
        <v>427</v>
      </c>
      <c r="E135" s="6" t="str">
        <f t="shared" si="21"/>
        <v>Odborná způsobilost platná do roku 2022</v>
      </c>
      <c r="F135" s="17">
        <v>43100</v>
      </c>
      <c r="G135" s="5"/>
      <c r="H135" s="5"/>
      <c r="I135" s="5"/>
      <c r="J135" s="5"/>
      <c r="V135" s="12">
        <f>YEAR(nemazat!$A$2)-YEAR(F135)</f>
        <v>0</v>
      </c>
      <c r="W135" s="11">
        <f t="shared" si="22"/>
        <v>0</v>
      </c>
      <c r="X135" s="11">
        <f t="shared" si="23"/>
        <v>0</v>
      </c>
      <c r="Y135" s="11">
        <f t="shared" si="24"/>
        <v>0</v>
      </c>
      <c r="Z135" s="11">
        <f t="shared" si="25"/>
        <v>0</v>
      </c>
      <c r="AA135" s="12">
        <f t="shared" si="20"/>
        <v>0</v>
      </c>
      <c r="AB135" s="12">
        <f t="shared" si="26"/>
        <v>2022</v>
      </c>
      <c r="AC135" s="11">
        <f t="shared" si="27"/>
        <v>5</v>
      </c>
      <c r="AD135" s="11">
        <f ca="1" t="shared" si="28"/>
        <v>0</v>
      </c>
      <c r="AE135" s="11">
        <f t="shared" si="29"/>
        <v>0</v>
      </c>
    </row>
    <row r="136" spans="1:31" ht="15" customHeight="1">
      <c r="A136" s="4">
        <v>611231</v>
      </c>
      <c r="B136" s="4" t="s">
        <v>80</v>
      </c>
      <c r="C136" s="4" t="s">
        <v>529</v>
      </c>
      <c r="D136" s="4" t="s">
        <v>639</v>
      </c>
      <c r="E136" s="6" t="str">
        <f t="shared" si="21"/>
        <v>Odborná způsobilost platná do roku 2020</v>
      </c>
      <c r="F136" s="24">
        <v>42097</v>
      </c>
      <c r="G136" s="5"/>
      <c r="H136" s="5"/>
      <c r="I136" s="5"/>
      <c r="J136" s="5"/>
      <c r="V136" s="12">
        <f>YEAR(nemazat!$A$2)-YEAR(F136)</f>
        <v>2</v>
      </c>
      <c r="W136" s="11">
        <f t="shared" si="22"/>
        <v>0</v>
      </c>
      <c r="X136" s="11">
        <f t="shared" si="23"/>
        <v>0</v>
      </c>
      <c r="Y136" s="11">
        <f t="shared" si="24"/>
        <v>0</v>
      </c>
      <c r="Z136" s="11">
        <f t="shared" si="25"/>
        <v>0</v>
      </c>
      <c r="AA136" s="12">
        <f>SUM(W136:Z136)</f>
        <v>0</v>
      </c>
      <c r="AB136" s="12">
        <f t="shared" si="26"/>
        <v>2020</v>
      </c>
      <c r="AC136" s="11">
        <f t="shared" si="27"/>
        <v>5</v>
      </c>
      <c r="AD136" s="11">
        <f ca="1" t="shared" si="28"/>
        <v>0</v>
      </c>
      <c r="AE136" s="11">
        <f t="shared" si="29"/>
        <v>0</v>
      </c>
    </row>
    <row r="137" spans="1:31" ht="15" customHeight="1">
      <c r="A137" s="4">
        <v>611231</v>
      </c>
      <c r="B137" s="4" t="s">
        <v>80</v>
      </c>
      <c r="C137" s="4" t="s">
        <v>529</v>
      </c>
      <c r="D137" s="4" t="s">
        <v>640</v>
      </c>
      <c r="E137" s="6" t="str">
        <f t="shared" si="21"/>
        <v>Odborná způsobilost platná do roku 2020</v>
      </c>
      <c r="F137" s="24">
        <v>42097</v>
      </c>
      <c r="G137" s="5"/>
      <c r="H137" s="5"/>
      <c r="I137" s="5"/>
      <c r="J137" s="5"/>
      <c r="V137" s="12">
        <f>YEAR(nemazat!$A$2)-YEAR(F137)</f>
        <v>2</v>
      </c>
      <c r="W137" s="11">
        <f t="shared" si="22"/>
        <v>0</v>
      </c>
      <c r="X137" s="11">
        <f t="shared" si="23"/>
        <v>0</v>
      </c>
      <c r="Y137" s="11">
        <f t="shared" si="24"/>
        <v>0</v>
      </c>
      <c r="Z137" s="11">
        <f t="shared" si="25"/>
        <v>0</v>
      </c>
      <c r="AA137" s="12">
        <f>SUM(W137:Z137)</f>
        <v>0</v>
      </c>
      <c r="AB137" s="12">
        <f t="shared" si="26"/>
        <v>2020</v>
      </c>
      <c r="AC137" s="11">
        <f t="shared" si="27"/>
        <v>5</v>
      </c>
      <c r="AD137" s="11">
        <f ca="1" t="shared" si="28"/>
        <v>0</v>
      </c>
      <c r="AE137" s="11">
        <f t="shared" si="29"/>
        <v>0</v>
      </c>
    </row>
    <row r="138" spans="1:31" ht="15" customHeight="1">
      <c r="A138" s="4">
        <v>611350</v>
      </c>
      <c r="B138" s="9" t="s">
        <v>81</v>
      </c>
      <c r="C138" s="4" t="s">
        <v>528</v>
      </c>
      <c r="D138" s="4" t="s">
        <v>680</v>
      </c>
      <c r="E138" s="6" t="str">
        <f t="shared" si="21"/>
        <v>Je doporučeno jít letos na OP k prodloužení OZ</v>
      </c>
      <c r="F138" s="25">
        <v>42097</v>
      </c>
      <c r="G138" s="33">
        <v>42442</v>
      </c>
      <c r="H138" s="5"/>
      <c r="I138" s="5"/>
      <c r="J138" s="5"/>
      <c r="V138" s="12">
        <f>YEAR(nemazat!$A$2)-YEAR(F138)</f>
        <v>2</v>
      </c>
      <c r="W138" s="11">
        <f t="shared" si="22"/>
        <v>1</v>
      </c>
      <c r="X138" s="11">
        <f t="shared" si="23"/>
        <v>0</v>
      </c>
      <c r="Y138" s="11">
        <f t="shared" si="24"/>
        <v>0</v>
      </c>
      <c r="Z138" s="11">
        <f t="shared" si="25"/>
        <v>0</v>
      </c>
      <c r="AA138" s="12">
        <f t="shared" si="20"/>
        <v>1</v>
      </c>
      <c r="AB138" s="12">
        <f t="shared" si="26"/>
        <v>2020</v>
      </c>
      <c r="AC138" s="11">
        <f t="shared" si="27"/>
        <v>4</v>
      </c>
      <c r="AD138" s="11">
        <f ca="1" t="shared" si="28"/>
        <v>1</v>
      </c>
      <c r="AE138" s="11">
        <f t="shared" si="29"/>
        <v>1</v>
      </c>
    </row>
    <row r="139" spans="1:31" ht="15" customHeight="1">
      <c r="A139" s="4">
        <v>611350</v>
      </c>
      <c r="B139" s="4" t="s">
        <v>81</v>
      </c>
      <c r="C139" s="4" t="s">
        <v>528</v>
      </c>
      <c r="D139" s="4" t="s">
        <v>673</v>
      </c>
      <c r="E139" s="6" t="str">
        <f t="shared" si="21"/>
        <v>Je doporučeno jít letos na OP k prodloužení OZ</v>
      </c>
      <c r="F139" s="25">
        <v>42097</v>
      </c>
      <c r="G139" s="5">
        <v>42442</v>
      </c>
      <c r="H139" s="5"/>
      <c r="I139" s="5"/>
      <c r="J139" s="5"/>
      <c r="V139" s="12">
        <f>YEAR(nemazat!$A$2)-YEAR(F139)</f>
        <v>2</v>
      </c>
      <c r="W139" s="11">
        <f t="shared" si="22"/>
        <v>1</v>
      </c>
      <c r="X139" s="11">
        <f t="shared" si="23"/>
        <v>0</v>
      </c>
      <c r="Y139" s="11">
        <f t="shared" si="24"/>
        <v>0</v>
      </c>
      <c r="Z139" s="11">
        <f t="shared" si="25"/>
        <v>0</v>
      </c>
      <c r="AA139" s="12">
        <f t="shared" si="20"/>
        <v>1</v>
      </c>
      <c r="AB139" s="12">
        <f t="shared" si="26"/>
        <v>2020</v>
      </c>
      <c r="AC139" s="11">
        <f t="shared" si="27"/>
        <v>4</v>
      </c>
      <c r="AD139" s="11">
        <f ca="1" t="shared" si="28"/>
        <v>1</v>
      </c>
      <c r="AE139" s="11">
        <f t="shared" si="29"/>
        <v>1</v>
      </c>
    </row>
    <row r="140" spans="1:31" ht="15" customHeight="1">
      <c r="A140" s="4">
        <v>611350</v>
      </c>
      <c r="B140" s="4" t="s">
        <v>81</v>
      </c>
      <c r="C140" s="4" t="s">
        <v>528</v>
      </c>
      <c r="D140" s="4" t="s">
        <v>674</v>
      </c>
      <c r="E140" s="6" t="str">
        <f t="shared" si="21"/>
        <v>Je doporučeno jít letos na OP k prodloužení OZ</v>
      </c>
      <c r="F140" s="25">
        <v>42097</v>
      </c>
      <c r="G140" s="5">
        <v>42442</v>
      </c>
      <c r="H140" s="5"/>
      <c r="I140" s="5"/>
      <c r="J140" s="5"/>
      <c r="V140" s="12">
        <f>YEAR(nemazat!$A$2)-YEAR(F140)</f>
        <v>2</v>
      </c>
      <c r="W140" s="11">
        <f t="shared" si="22"/>
        <v>1</v>
      </c>
      <c r="X140" s="11">
        <f t="shared" si="23"/>
        <v>0</v>
      </c>
      <c r="Y140" s="11">
        <f t="shared" si="24"/>
        <v>0</v>
      </c>
      <c r="Z140" s="11">
        <f t="shared" si="25"/>
        <v>0</v>
      </c>
      <c r="AA140" s="12">
        <f>SUM(W140:Z140)</f>
        <v>1</v>
      </c>
      <c r="AB140" s="12">
        <f t="shared" si="26"/>
        <v>2020</v>
      </c>
      <c r="AC140" s="11">
        <f t="shared" si="27"/>
        <v>4</v>
      </c>
      <c r="AD140" s="11">
        <f ca="1" t="shared" si="28"/>
        <v>1</v>
      </c>
      <c r="AE140" s="11">
        <f t="shared" si="29"/>
        <v>1</v>
      </c>
    </row>
    <row r="141" spans="1:31" ht="15" customHeight="1">
      <c r="A141" s="4">
        <v>611350</v>
      </c>
      <c r="B141" s="9" t="s">
        <v>81</v>
      </c>
      <c r="C141" s="4" t="s">
        <v>528</v>
      </c>
      <c r="D141" s="4" t="s">
        <v>489</v>
      </c>
      <c r="E141" s="6" t="str">
        <f t="shared" si="21"/>
        <v>Odborná způsobilost letos končí, nutno jít na OP k prodloužení OZ</v>
      </c>
      <c r="F141" s="25">
        <v>41028</v>
      </c>
      <c r="G141" s="5"/>
      <c r="H141" s="5">
        <v>41734</v>
      </c>
      <c r="I141" s="5">
        <v>42077</v>
      </c>
      <c r="J141" s="5">
        <v>42442</v>
      </c>
      <c r="V141" s="12">
        <f>YEAR(nemazat!$A$2)-YEAR(F141)</f>
        <v>5</v>
      </c>
      <c r="W141" s="11">
        <f t="shared" si="22"/>
        <v>0</v>
      </c>
      <c r="X141" s="11">
        <f t="shared" si="23"/>
        <v>1</v>
      </c>
      <c r="Y141" s="11">
        <f t="shared" si="24"/>
        <v>1</v>
      </c>
      <c r="Z141" s="11">
        <f t="shared" si="25"/>
        <v>1</v>
      </c>
      <c r="AA141" s="12">
        <f>SUM(W141:Z141)</f>
        <v>3</v>
      </c>
      <c r="AB141" s="12">
        <f t="shared" si="26"/>
        <v>2017</v>
      </c>
      <c r="AC141" s="11">
        <f t="shared" si="27"/>
        <v>2</v>
      </c>
      <c r="AD141" s="11">
        <f ca="1" t="shared" si="28"/>
        <v>1</v>
      </c>
      <c r="AE141" s="11">
        <f t="shared" si="29"/>
        <v>1</v>
      </c>
    </row>
    <row r="142" spans="1:31" ht="15" customHeight="1">
      <c r="A142" s="4">
        <v>611350</v>
      </c>
      <c r="B142" s="9" t="s">
        <v>81</v>
      </c>
      <c r="C142" s="4" t="s">
        <v>587</v>
      </c>
      <c r="D142" s="4" t="s">
        <v>489</v>
      </c>
      <c r="E142" s="6" t="str">
        <f t="shared" si="21"/>
        <v>Odborná způsobilost platná do roku 2021</v>
      </c>
      <c r="F142" s="25">
        <v>42468</v>
      </c>
      <c r="G142" s="5"/>
      <c r="H142" s="5"/>
      <c r="I142" s="5"/>
      <c r="J142" s="5"/>
      <c r="V142" s="12">
        <f>YEAR(nemazat!$A$2)-YEAR(F142)</f>
        <v>1</v>
      </c>
      <c r="W142" s="11">
        <f t="shared" si="22"/>
        <v>0</v>
      </c>
      <c r="X142" s="11">
        <f t="shared" si="23"/>
        <v>0</v>
      </c>
      <c r="Y142" s="11">
        <f t="shared" si="24"/>
        <v>0</v>
      </c>
      <c r="Z142" s="11">
        <f t="shared" si="25"/>
        <v>0</v>
      </c>
      <c r="AA142" s="12">
        <f>SUM(W142:Z142)</f>
        <v>0</v>
      </c>
      <c r="AB142" s="12">
        <f t="shared" si="26"/>
        <v>2021</v>
      </c>
      <c r="AC142" s="11">
        <f t="shared" si="27"/>
        <v>5</v>
      </c>
      <c r="AD142" s="11">
        <f ca="1" t="shared" si="28"/>
        <v>0</v>
      </c>
      <c r="AE142" s="11">
        <f t="shared" si="29"/>
        <v>0</v>
      </c>
    </row>
    <row r="143" spans="1:31" ht="15" customHeight="1">
      <c r="A143" s="4">
        <v>611350</v>
      </c>
      <c r="B143" s="4" t="s">
        <v>81</v>
      </c>
      <c r="C143" s="4" t="s">
        <v>529</v>
      </c>
      <c r="D143" s="4" t="s">
        <v>218</v>
      </c>
      <c r="E143" s="6" t="str">
        <f t="shared" si="21"/>
        <v>Odborná způsobilost platná do roku 2020</v>
      </c>
      <c r="F143" s="5">
        <v>42091</v>
      </c>
      <c r="G143" s="5"/>
      <c r="H143" s="5"/>
      <c r="I143" s="5"/>
      <c r="J143" s="5"/>
      <c r="V143" s="12">
        <f>YEAR(nemazat!$A$2)-YEAR(F143)</f>
        <v>2</v>
      </c>
      <c r="W143" s="11">
        <f t="shared" si="22"/>
        <v>0</v>
      </c>
      <c r="X143" s="11">
        <f t="shared" si="23"/>
        <v>0</v>
      </c>
      <c r="Y143" s="11">
        <f t="shared" si="24"/>
        <v>0</v>
      </c>
      <c r="Z143" s="11">
        <f t="shared" si="25"/>
        <v>0</v>
      </c>
      <c r="AA143" s="12">
        <f>SUM(W143:Z143)</f>
        <v>0</v>
      </c>
      <c r="AB143" s="12">
        <f t="shared" si="26"/>
        <v>2020</v>
      </c>
      <c r="AC143" s="11">
        <f t="shared" si="27"/>
        <v>5</v>
      </c>
      <c r="AD143" s="11">
        <f ca="1" t="shared" si="28"/>
        <v>0</v>
      </c>
      <c r="AE143" s="11">
        <f t="shared" si="29"/>
        <v>0</v>
      </c>
    </row>
    <row r="144" spans="1:31" ht="15" customHeight="1">
      <c r="A144" s="4">
        <v>611350</v>
      </c>
      <c r="B144" s="4" t="s">
        <v>81</v>
      </c>
      <c r="C144" s="4" t="s">
        <v>529</v>
      </c>
      <c r="D144" s="4" t="s">
        <v>641</v>
      </c>
      <c r="E144" s="6" t="str">
        <f t="shared" si="21"/>
        <v>Odborná způsobilost platná do roku 2020</v>
      </c>
      <c r="F144" s="5">
        <v>42097</v>
      </c>
      <c r="G144" s="5"/>
      <c r="H144" s="5"/>
      <c r="I144" s="5"/>
      <c r="J144" s="5"/>
      <c r="V144" s="12">
        <f>YEAR(nemazat!$A$2)-YEAR(F144)</f>
        <v>2</v>
      </c>
      <c r="W144" s="11">
        <f t="shared" si="22"/>
        <v>0</v>
      </c>
      <c r="X144" s="11">
        <f t="shared" si="23"/>
        <v>0</v>
      </c>
      <c r="Y144" s="11">
        <f t="shared" si="24"/>
        <v>0</v>
      </c>
      <c r="Z144" s="11">
        <f t="shared" si="25"/>
        <v>0</v>
      </c>
      <c r="AA144" s="12">
        <f t="shared" si="20"/>
        <v>0</v>
      </c>
      <c r="AB144" s="12">
        <f t="shared" si="26"/>
        <v>2020</v>
      </c>
      <c r="AC144" s="11">
        <f t="shared" si="27"/>
        <v>5</v>
      </c>
      <c r="AD144" s="11">
        <f ca="1" t="shared" si="28"/>
        <v>0</v>
      </c>
      <c r="AE144" s="11">
        <f t="shared" si="29"/>
        <v>0</v>
      </c>
    </row>
    <row r="145" spans="1:31" ht="15" customHeight="1">
      <c r="A145" s="4">
        <v>611350</v>
      </c>
      <c r="B145" s="4" t="s">
        <v>81</v>
      </c>
      <c r="C145" s="4" t="s">
        <v>529</v>
      </c>
      <c r="D145" s="4" t="s">
        <v>642</v>
      </c>
      <c r="E145" s="6" t="str">
        <f t="shared" si="21"/>
        <v>Odborná způsobilost platná do roku 2020</v>
      </c>
      <c r="F145" s="5">
        <v>42097</v>
      </c>
      <c r="G145" s="5"/>
      <c r="H145" s="5"/>
      <c r="I145" s="5"/>
      <c r="J145" s="5"/>
      <c r="V145" s="12">
        <f>YEAR(nemazat!$A$2)-YEAR(F145)</f>
        <v>2</v>
      </c>
      <c r="W145" s="11">
        <f t="shared" si="22"/>
        <v>0</v>
      </c>
      <c r="X145" s="11">
        <f t="shared" si="23"/>
        <v>0</v>
      </c>
      <c r="Y145" s="11">
        <f t="shared" si="24"/>
        <v>0</v>
      </c>
      <c r="Z145" s="11">
        <f t="shared" si="25"/>
        <v>0</v>
      </c>
      <c r="AA145" s="12">
        <f t="shared" si="20"/>
        <v>0</v>
      </c>
      <c r="AB145" s="12">
        <f t="shared" si="26"/>
        <v>2020</v>
      </c>
      <c r="AC145" s="11">
        <f t="shared" si="27"/>
        <v>5</v>
      </c>
      <c r="AD145" s="11">
        <f ca="1" t="shared" si="28"/>
        <v>0</v>
      </c>
      <c r="AE145" s="11">
        <f t="shared" si="29"/>
        <v>0</v>
      </c>
    </row>
    <row r="146" spans="1:31" ht="15" customHeight="1">
      <c r="A146" s="4">
        <v>611350</v>
      </c>
      <c r="B146" s="4" t="s">
        <v>81</v>
      </c>
      <c r="C146" s="4" t="s">
        <v>529</v>
      </c>
      <c r="D146" s="4" t="s">
        <v>488</v>
      </c>
      <c r="E146" s="6" t="str">
        <f t="shared" si="21"/>
        <v>Odborná způsobilost letos končí, nutno jít na OP k prodloužení OZ</v>
      </c>
      <c r="F146" s="5">
        <v>41028</v>
      </c>
      <c r="G146" s="5"/>
      <c r="H146" s="5"/>
      <c r="I146" s="5"/>
      <c r="J146" s="5"/>
      <c r="V146" s="12">
        <f>YEAR(nemazat!$A$2)-YEAR(F146)</f>
        <v>5</v>
      </c>
      <c r="W146" s="11">
        <f t="shared" si="22"/>
        <v>0</v>
      </c>
      <c r="X146" s="11">
        <f t="shared" si="23"/>
        <v>0</v>
      </c>
      <c r="Y146" s="11">
        <f t="shared" si="24"/>
        <v>0</v>
      </c>
      <c r="Z146" s="11">
        <f t="shared" si="25"/>
        <v>0</v>
      </c>
      <c r="AA146" s="12">
        <f t="shared" si="20"/>
        <v>0</v>
      </c>
      <c r="AB146" s="12">
        <f t="shared" si="26"/>
        <v>2017</v>
      </c>
      <c r="AC146" s="11">
        <f t="shared" si="27"/>
        <v>2</v>
      </c>
      <c r="AD146" s="11">
        <f ca="1" t="shared" si="28"/>
        <v>0</v>
      </c>
      <c r="AE146" s="11">
        <f t="shared" si="29"/>
        <v>0</v>
      </c>
    </row>
    <row r="147" spans="1:31" ht="15" customHeight="1">
      <c r="A147" s="4">
        <v>611350</v>
      </c>
      <c r="B147" s="4" t="s">
        <v>81</v>
      </c>
      <c r="C147" s="4" t="s">
        <v>529</v>
      </c>
      <c r="D147" s="4" t="s">
        <v>643</v>
      </c>
      <c r="E147" s="6" t="str">
        <f t="shared" si="21"/>
        <v>Odborná způsobilost platná do roku 2020</v>
      </c>
      <c r="F147" s="5">
        <v>42097</v>
      </c>
      <c r="G147" s="5"/>
      <c r="H147" s="5"/>
      <c r="I147" s="5"/>
      <c r="J147" s="5"/>
      <c r="V147" s="12">
        <f>YEAR(nemazat!$A$2)-YEAR(F147)</f>
        <v>2</v>
      </c>
      <c r="W147" s="11">
        <f t="shared" si="22"/>
        <v>0</v>
      </c>
      <c r="X147" s="11">
        <f t="shared" si="23"/>
        <v>0</v>
      </c>
      <c r="Y147" s="11">
        <f t="shared" si="24"/>
        <v>0</v>
      </c>
      <c r="Z147" s="11">
        <f t="shared" si="25"/>
        <v>0</v>
      </c>
      <c r="AA147" s="12">
        <f t="shared" si="20"/>
        <v>0</v>
      </c>
      <c r="AB147" s="12">
        <f t="shared" si="26"/>
        <v>2020</v>
      </c>
      <c r="AC147" s="11">
        <f t="shared" si="27"/>
        <v>5</v>
      </c>
      <c r="AD147" s="11">
        <f ca="1" t="shared" si="28"/>
        <v>0</v>
      </c>
      <c r="AE147" s="11">
        <f t="shared" si="29"/>
        <v>0</v>
      </c>
    </row>
    <row r="148" spans="1:31" ht="15" customHeight="1">
      <c r="A148" s="4">
        <v>611351</v>
      </c>
      <c r="B148" s="9" t="s">
        <v>82</v>
      </c>
      <c r="C148" s="4" t="s">
        <v>528</v>
      </c>
      <c r="D148" s="4" t="s">
        <v>428</v>
      </c>
      <c r="E148" s="6" t="str">
        <f t="shared" si="21"/>
        <v>Odborná způsobilost platná do roku 2022</v>
      </c>
      <c r="F148" s="17">
        <v>43100</v>
      </c>
      <c r="G148" s="5"/>
      <c r="H148" s="5"/>
      <c r="I148" s="5"/>
      <c r="J148" s="5"/>
      <c r="V148" s="12">
        <f>YEAR(nemazat!$A$2)-YEAR(F148)</f>
        <v>0</v>
      </c>
      <c r="W148" s="11">
        <f t="shared" si="22"/>
        <v>0</v>
      </c>
      <c r="X148" s="11">
        <f t="shared" si="23"/>
        <v>0</v>
      </c>
      <c r="Y148" s="11">
        <f t="shared" si="24"/>
        <v>0</v>
      </c>
      <c r="Z148" s="11">
        <f t="shared" si="25"/>
        <v>0</v>
      </c>
      <c r="AA148" s="12">
        <f>SUM(W148:Z148)</f>
        <v>0</v>
      </c>
      <c r="AB148" s="12">
        <f t="shared" si="26"/>
        <v>2022</v>
      </c>
      <c r="AC148" s="11">
        <f t="shared" si="27"/>
        <v>5</v>
      </c>
      <c r="AD148" s="11">
        <f ca="1" t="shared" si="28"/>
        <v>0</v>
      </c>
      <c r="AE148" s="11">
        <f t="shared" si="29"/>
        <v>1</v>
      </c>
    </row>
    <row r="149" spans="1:31" ht="15" customHeight="1">
      <c r="A149" s="4">
        <v>611351</v>
      </c>
      <c r="B149" s="9" t="s">
        <v>82</v>
      </c>
      <c r="C149" s="4" t="s">
        <v>528</v>
      </c>
      <c r="D149" s="4" t="s">
        <v>396</v>
      </c>
      <c r="E149" s="6" t="str">
        <f t="shared" si="21"/>
        <v>Málo OP, musí až na OP k získání OZ (40 hodin) v roce 2017</v>
      </c>
      <c r="F149" s="25">
        <v>40993</v>
      </c>
      <c r="G149" s="5"/>
      <c r="H149" s="5">
        <v>41734</v>
      </c>
      <c r="I149" s="5"/>
      <c r="J149" s="5"/>
      <c r="V149" s="12">
        <f>YEAR(nemazat!$A$2)-YEAR(F149)</f>
        <v>5</v>
      </c>
      <c r="W149" s="11">
        <f t="shared" si="22"/>
        <v>0</v>
      </c>
      <c r="X149" s="11">
        <f t="shared" si="23"/>
        <v>1</v>
      </c>
      <c r="Y149" s="11">
        <f t="shared" si="24"/>
        <v>0</v>
      </c>
      <c r="Z149" s="11">
        <f t="shared" si="25"/>
        <v>0</v>
      </c>
      <c r="AA149" s="12">
        <f t="shared" si="20"/>
        <v>1</v>
      </c>
      <c r="AB149" s="12">
        <f t="shared" si="26"/>
        <v>2017</v>
      </c>
      <c r="AC149" s="11">
        <f t="shared" si="27"/>
        <v>1</v>
      </c>
      <c r="AD149" s="11">
        <f ca="1" t="shared" si="28"/>
        <v>0</v>
      </c>
      <c r="AE149" s="11">
        <f t="shared" si="29"/>
        <v>1</v>
      </c>
    </row>
    <row r="150" spans="1:31" ht="15" customHeight="1">
      <c r="A150" s="4">
        <v>611351</v>
      </c>
      <c r="B150" s="9" t="s">
        <v>82</v>
      </c>
      <c r="C150" s="4" t="s">
        <v>529</v>
      </c>
      <c r="D150" s="4" t="s">
        <v>397</v>
      </c>
      <c r="E150" s="6" t="str">
        <f t="shared" si="21"/>
        <v>Odborná způsobilost letos končí, nutno jít na OP k prodloužení OZ</v>
      </c>
      <c r="F150" s="5">
        <v>40993</v>
      </c>
      <c r="G150" s="5"/>
      <c r="H150" s="5"/>
      <c r="I150" s="5"/>
      <c r="J150" s="5"/>
      <c r="V150" s="12">
        <f>YEAR(nemazat!$A$2)-YEAR(F150)</f>
        <v>5</v>
      </c>
      <c r="W150" s="11">
        <f t="shared" si="22"/>
        <v>0</v>
      </c>
      <c r="X150" s="11">
        <f t="shared" si="23"/>
        <v>0</v>
      </c>
      <c r="Y150" s="11">
        <f t="shared" si="24"/>
        <v>0</v>
      </c>
      <c r="Z150" s="11">
        <f t="shared" si="25"/>
        <v>0</v>
      </c>
      <c r="AA150" s="12">
        <f t="shared" si="20"/>
        <v>0</v>
      </c>
      <c r="AB150" s="12">
        <f t="shared" si="26"/>
        <v>2017</v>
      </c>
      <c r="AC150" s="11">
        <f t="shared" si="27"/>
        <v>2</v>
      </c>
      <c r="AD150" s="11">
        <f ca="1" t="shared" si="28"/>
        <v>0</v>
      </c>
      <c r="AE150" s="11">
        <f t="shared" si="29"/>
        <v>0</v>
      </c>
    </row>
    <row r="151" spans="1:31" ht="15" customHeight="1">
      <c r="A151" s="4">
        <v>611351</v>
      </c>
      <c r="B151" s="9" t="s">
        <v>82</v>
      </c>
      <c r="C151" s="4" t="s">
        <v>529</v>
      </c>
      <c r="D151" s="4" t="s">
        <v>706</v>
      </c>
      <c r="E151" s="6" t="str">
        <f t="shared" si="21"/>
        <v>Odborná způsobilost platná do roku 2021</v>
      </c>
      <c r="F151" s="5">
        <v>42468</v>
      </c>
      <c r="G151" s="5"/>
      <c r="H151" s="5"/>
      <c r="I151" s="5"/>
      <c r="J151" s="5"/>
      <c r="V151" s="12">
        <f>YEAR(nemazat!$A$2)-YEAR(F151)</f>
        <v>1</v>
      </c>
      <c r="W151" s="11">
        <f t="shared" si="22"/>
        <v>0</v>
      </c>
      <c r="X151" s="11">
        <f t="shared" si="23"/>
        <v>0</v>
      </c>
      <c r="Y151" s="11">
        <f t="shared" si="24"/>
        <v>0</v>
      </c>
      <c r="Z151" s="11">
        <f t="shared" si="25"/>
        <v>0</v>
      </c>
      <c r="AA151" s="12">
        <f t="shared" si="20"/>
        <v>0</v>
      </c>
      <c r="AB151" s="12">
        <f t="shared" si="26"/>
        <v>2021</v>
      </c>
      <c r="AC151" s="11">
        <f t="shared" si="27"/>
        <v>5</v>
      </c>
      <c r="AD151" s="11">
        <f ca="1" t="shared" si="28"/>
        <v>0</v>
      </c>
      <c r="AE151" s="11">
        <f t="shared" si="29"/>
        <v>0</v>
      </c>
    </row>
    <row r="152" spans="1:31" ht="15" customHeight="1">
      <c r="A152" s="4">
        <v>611352</v>
      </c>
      <c r="B152" s="4" t="s">
        <v>83</v>
      </c>
      <c r="C152" s="4" t="s">
        <v>529</v>
      </c>
      <c r="D152" s="4" t="s">
        <v>148</v>
      </c>
      <c r="E152" s="6" t="str">
        <f t="shared" si="21"/>
        <v>Odborná způsobilost platná do roku 2020</v>
      </c>
      <c r="F152" s="5">
        <v>42091</v>
      </c>
      <c r="G152" s="5"/>
      <c r="H152" s="5"/>
      <c r="I152" s="5"/>
      <c r="J152" s="5"/>
      <c r="V152" s="12">
        <f>YEAR(nemazat!$A$2)-YEAR(F152)</f>
        <v>2</v>
      </c>
      <c r="W152" s="11">
        <f t="shared" si="22"/>
        <v>0</v>
      </c>
      <c r="X152" s="11">
        <f t="shared" si="23"/>
        <v>0</v>
      </c>
      <c r="Y152" s="11">
        <f t="shared" si="24"/>
        <v>0</v>
      </c>
      <c r="Z152" s="11">
        <f t="shared" si="25"/>
        <v>0</v>
      </c>
      <c r="AA152" s="12">
        <f t="shared" si="20"/>
        <v>0</v>
      </c>
      <c r="AB152" s="12">
        <f t="shared" si="26"/>
        <v>2020</v>
      </c>
      <c r="AC152" s="11">
        <f t="shared" si="27"/>
        <v>5</v>
      </c>
      <c r="AD152" s="11">
        <f ca="1" t="shared" si="28"/>
        <v>0</v>
      </c>
      <c r="AE152" s="11">
        <f t="shared" si="29"/>
        <v>0</v>
      </c>
    </row>
    <row r="153" spans="1:31" ht="15" customHeight="1">
      <c r="A153" s="4">
        <v>611353</v>
      </c>
      <c r="B153" s="4" t="s">
        <v>84</v>
      </c>
      <c r="C153" s="4" t="s">
        <v>528</v>
      </c>
      <c r="D153" s="4" t="s">
        <v>222</v>
      </c>
      <c r="E153" s="6" t="str">
        <f t="shared" si="21"/>
        <v>Je doporučeno jít letos na OP k prodloužení OZ</v>
      </c>
      <c r="F153" s="5">
        <v>42077</v>
      </c>
      <c r="G153" s="26"/>
      <c r="H153" s="5"/>
      <c r="I153" s="5"/>
      <c r="J153" s="5"/>
      <c r="V153" s="12">
        <f>YEAR(nemazat!$A$2)-YEAR(F153)</f>
        <v>2</v>
      </c>
      <c r="W153" s="11">
        <f t="shared" si="22"/>
        <v>0</v>
      </c>
      <c r="X153" s="11">
        <f t="shared" si="23"/>
        <v>0</v>
      </c>
      <c r="Y153" s="11">
        <f t="shared" si="24"/>
        <v>0</v>
      </c>
      <c r="Z153" s="11">
        <f t="shared" si="25"/>
        <v>0</v>
      </c>
      <c r="AA153" s="12">
        <f t="shared" si="20"/>
        <v>0</v>
      </c>
      <c r="AB153" s="12">
        <f t="shared" si="26"/>
        <v>2020</v>
      </c>
      <c r="AC153" s="11">
        <f t="shared" si="27"/>
        <v>4</v>
      </c>
      <c r="AD153" s="11">
        <f ca="1" t="shared" si="28"/>
        <v>0</v>
      </c>
      <c r="AE153" s="11">
        <f t="shared" si="29"/>
        <v>1</v>
      </c>
    </row>
    <row r="154" spans="1:31" ht="15" customHeight="1">
      <c r="A154" s="4">
        <v>611353</v>
      </c>
      <c r="B154" s="9" t="s">
        <v>84</v>
      </c>
      <c r="C154" s="4" t="s">
        <v>528</v>
      </c>
      <c r="D154" s="4" t="s">
        <v>166</v>
      </c>
      <c r="E154" s="6" t="str">
        <f t="shared" si="21"/>
        <v>Je doporučeno jít letos na OP k prodloužení OZ</v>
      </c>
      <c r="F154" s="5">
        <v>41734</v>
      </c>
      <c r="G154" s="33">
        <v>42077</v>
      </c>
      <c r="H154" s="26"/>
      <c r="I154" s="5"/>
      <c r="J154" s="5"/>
      <c r="V154" s="12">
        <f>YEAR(nemazat!$A$2)-YEAR(F154)</f>
        <v>3</v>
      </c>
      <c r="W154" s="11">
        <f t="shared" si="22"/>
        <v>1</v>
      </c>
      <c r="X154" s="11">
        <f t="shared" si="23"/>
        <v>0</v>
      </c>
      <c r="Y154" s="11">
        <f t="shared" si="24"/>
        <v>0</v>
      </c>
      <c r="Z154" s="11">
        <f t="shared" si="25"/>
        <v>0</v>
      </c>
      <c r="AA154" s="12">
        <f t="shared" si="20"/>
        <v>1</v>
      </c>
      <c r="AB154" s="12">
        <f t="shared" si="26"/>
        <v>2019</v>
      </c>
      <c r="AC154" s="11">
        <f t="shared" si="27"/>
        <v>4</v>
      </c>
      <c r="AD154" s="11">
        <f ca="1" t="shared" si="28"/>
        <v>0</v>
      </c>
      <c r="AE154" s="11">
        <f t="shared" si="29"/>
        <v>1</v>
      </c>
    </row>
    <row r="155" spans="1:31" ht="15" customHeight="1">
      <c r="A155" s="4">
        <v>611353</v>
      </c>
      <c r="B155" s="9" t="s">
        <v>84</v>
      </c>
      <c r="C155" s="4" t="s">
        <v>528</v>
      </c>
      <c r="D155" s="4" t="s">
        <v>167</v>
      </c>
      <c r="E155" s="6" t="str">
        <f t="shared" si="21"/>
        <v>Je doporučeno jít letos na OP k prodloužení OZ</v>
      </c>
      <c r="F155" s="5">
        <v>42077</v>
      </c>
      <c r="G155" s="26"/>
      <c r="H155" s="5"/>
      <c r="I155" s="5"/>
      <c r="J155" s="5"/>
      <c r="V155" s="12">
        <f>YEAR(nemazat!$A$2)-YEAR(F155)</f>
        <v>2</v>
      </c>
      <c r="W155" s="11">
        <f t="shared" si="22"/>
        <v>0</v>
      </c>
      <c r="X155" s="11">
        <f t="shared" si="23"/>
        <v>0</v>
      </c>
      <c r="Y155" s="11">
        <f t="shared" si="24"/>
        <v>0</v>
      </c>
      <c r="Z155" s="11">
        <f t="shared" si="25"/>
        <v>0</v>
      </c>
      <c r="AA155" s="12">
        <f t="shared" si="20"/>
        <v>0</v>
      </c>
      <c r="AB155" s="12">
        <f t="shared" si="26"/>
        <v>2020</v>
      </c>
      <c r="AC155" s="11">
        <f t="shared" si="27"/>
        <v>4</v>
      </c>
      <c r="AD155" s="11">
        <f ca="1" t="shared" si="28"/>
        <v>0</v>
      </c>
      <c r="AE155" s="11">
        <f t="shared" si="29"/>
        <v>1</v>
      </c>
    </row>
    <row r="156" spans="1:31" ht="15" customHeight="1">
      <c r="A156" s="4">
        <v>611353</v>
      </c>
      <c r="B156" s="4" t="s">
        <v>84</v>
      </c>
      <c r="C156" s="4" t="s">
        <v>529</v>
      </c>
      <c r="D156" s="4" t="s">
        <v>277</v>
      </c>
      <c r="E156" s="6" t="str">
        <f t="shared" si="21"/>
        <v>Odborná způsobilost platná do roku 2021</v>
      </c>
      <c r="F156" s="5">
        <v>42448</v>
      </c>
      <c r="G156" s="5"/>
      <c r="H156" s="5"/>
      <c r="I156" s="5"/>
      <c r="J156" s="5"/>
      <c r="V156" s="12">
        <f>YEAR(nemazat!$A$2)-YEAR(F156)</f>
        <v>1</v>
      </c>
      <c r="W156" s="11">
        <f t="shared" si="22"/>
        <v>0</v>
      </c>
      <c r="X156" s="11">
        <f t="shared" si="23"/>
        <v>0</v>
      </c>
      <c r="Y156" s="11">
        <f t="shared" si="24"/>
        <v>0</v>
      </c>
      <c r="Z156" s="11">
        <f t="shared" si="25"/>
        <v>0</v>
      </c>
      <c r="AA156" s="12">
        <f t="shared" si="20"/>
        <v>0</v>
      </c>
      <c r="AB156" s="12">
        <f t="shared" si="26"/>
        <v>2021</v>
      </c>
      <c r="AC156" s="11">
        <f t="shared" si="27"/>
        <v>5</v>
      </c>
      <c r="AD156" s="11">
        <f ca="1" t="shared" si="28"/>
        <v>0</v>
      </c>
      <c r="AE156" s="11">
        <f t="shared" si="29"/>
        <v>0</v>
      </c>
    </row>
    <row r="157" spans="1:31" ht="15" customHeight="1">
      <c r="A157" s="4">
        <v>611354</v>
      </c>
      <c r="B157" s="4" t="s">
        <v>85</v>
      </c>
      <c r="C157" s="4" t="s">
        <v>528</v>
      </c>
      <c r="D157" s="4" t="s">
        <v>198</v>
      </c>
      <c r="E157" s="6" t="str">
        <f t="shared" si="21"/>
        <v>Je doporučeno jít letos na OP k prodloužení OZ</v>
      </c>
      <c r="F157" s="25">
        <v>42442</v>
      </c>
      <c r="G157" s="5"/>
      <c r="H157" s="5"/>
      <c r="I157" s="5"/>
      <c r="J157" s="5"/>
      <c r="V157" s="12">
        <f>YEAR(nemazat!$A$2)-YEAR(F157)</f>
        <v>1</v>
      </c>
      <c r="W157" s="11">
        <f t="shared" si="22"/>
        <v>0</v>
      </c>
      <c r="X157" s="11">
        <f t="shared" si="23"/>
        <v>0</v>
      </c>
      <c r="Y157" s="11">
        <f t="shared" si="24"/>
        <v>0</v>
      </c>
      <c r="Z157" s="11">
        <f t="shared" si="25"/>
        <v>0</v>
      </c>
      <c r="AA157" s="12">
        <f t="shared" si="20"/>
        <v>0</v>
      </c>
      <c r="AB157" s="12">
        <f t="shared" si="26"/>
        <v>2021</v>
      </c>
      <c r="AC157" s="11">
        <f t="shared" si="27"/>
        <v>4</v>
      </c>
      <c r="AD157" s="11">
        <f ca="1" t="shared" si="28"/>
        <v>0</v>
      </c>
      <c r="AE157" s="11">
        <f t="shared" si="29"/>
        <v>1</v>
      </c>
    </row>
    <row r="158" spans="1:31" ht="15" customHeight="1">
      <c r="A158" s="4">
        <v>611354</v>
      </c>
      <c r="B158" s="4" t="s">
        <v>85</v>
      </c>
      <c r="C158" s="4" t="s">
        <v>528</v>
      </c>
      <c r="D158" s="4" t="s">
        <v>194</v>
      </c>
      <c r="E158" s="6" t="str">
        <f t="shared" si="21"/>
        <v>Je doporučeno jít letos na OP k prodloužení OZ</v>
      </c>
      <c r="F158" s="5">
        <v>42077</v>
      </c>
      <c r="G158" s="33">
        <v>42442</v>
      </c>
      <c r="H158" s="5"/>
      <c r="I158" s="5"/>
      <c r="J158" s="5"/>
      <c r="V158" s="12">
        <f>YEAR(nemazat!$A$2)-YEAR(F158)</f>
        <v>2</v>
      </c>
      <c r="W158" s="11">
        <f t="shared" si="22"/>
        <v>1</v>
      </c>
      <c r="X158" s="11">
        <f t="shared" si="23"/>
        <v>0</v>
      </c>
      <c r="Y158" s="11">
        <f t="shared" si="24"/>
        <v>0</v>
      </c>
      <c r="Z158" s="11">
        <f t="shared" si="25"/>
        <v>0</v>
      </c>
      <c r="AA158" s="12">
        <f t="shared" si="20"/>
        <v>1</v>
      </c>
      <c r="AB158" s="12">
        <f t="shared" si="26"/>
        <v>2020</v>
      </c>
      <c r="AC158" s="11">
        <f t="shared" si="27"/>
        <v>4</v>
      </c>
      <c r="AD158" s="11">
        <f ca="1" t="shared" si="28"/>
        <v>1</v>
      </c>
      <c r="AE158" s="11">
        <f t="shared" si="29"/>
        <v>1</v>
      </c>
    </row>
    <row r="159" spans="1:31" ht="15" customHeight="1">
      <c r="A159" s="4">
        <v>611354</v>
      </c>
      <c r="B159" s="4" t="s">
        <v>85</v>
      </c>
      <c r="C159" s="4" t="s">
        <v>529</v>
      </c>
      <c r="D159" s="4" t="s">
        <v>195</v>
      </c>
      <c r="E159" s="6" t="str">
        <f t="shared" si="21"/>
        <v>Odborná způsobilost platná do roku 2020</v>
      </c>
      <c r="F159" s="5">
        <v>42091</v>
      </c>
      <c r="G159" s="5"/>
      <c r="H159" s="5"/>
      <c r="I159" s="5"/>
      <c r="J159" s="5"/>
      <c r="V159" s="12">
        <f>YEAR(nemazat!$A$2)-YEAR(F159)</f>
        <v>2</v>
      </c>
      <c r="W159" s="11">
        <f t="shared" si="22"/>
        <v>0</v>
      </c>
      <c r="X159" s="11">
        <f t="shared" si="23"/>
        <v>0</v>
      </c>
      <c r="Y159" s="11">
        <f t="shared" si="24"/>
        <v>0</v>
      </c>
      <c r="Z159" s="11">
        <f t="shared" si="25"/>
        <v>0</v>
      </c>
      <c r="AA159" s="12">
        <f t="shared" si="20"/>
        <v>0</v>
      </c>
      <c r="AB159" s="12">
        <f t="shared" si="26"/>
        <v>2020</v>
      </c>
      <c r="AC159" s="11">
        <f t="shared" si="27"/>
        <v>5</v>
      </c>
      <c r="AD159" s="11">
        <f ca="1" t="shared" si="28"/>
        <v>0</v>
      </c>
      <c r="AE159" s="11">
        <f t="shared" si="29"/>
        <v>0</v>
      </c>
    </row>
    <row r="160" spans="1:31" ht="15" customHeight="1">
      <c r="A160" s="4">
        <v>611354</v>
      </c>
      <c r="B160" s="4" t="s">
        <v>85</v>
      </c>
      <c r="C160" s="4" t="s">
        <v>529</v>
      </c>
      <c r="D160" s="4" t="s">
        <v>196</v>
      </c>
      <c r="E160" s="6" t="str">
        <f t="shared" si="21"/>
        <v>Odborná způsobilost platná do roku 2020</v>
      </c>
      <c r="F160" s="5">
        <v>42091</v>
      </c>
      <c r="G160" s="5"/>
      <c r="H160" s="5"/>
      <c r="I160" s="5"/>
      <c r="J160" s="5"/>
      <c r="V160" s="12">
        <f>YEAR(nemazat!$A$2)-YEAR(F160)</f>
        <v>2</v>
      </c>
      <c r="W160" s="11">
        <f t="shared" si="22"/>
        <v>0</v>
      </c>
      <c r="X160" s="11">
        <f t="shared" si="23"/>
        <v>0</v>
      </c>
      <c r="Y160" s="11">
        <f t="shared" si="24"/>
        <v>0</v>
      </c>
      <c r="Z160" s="11">
        <f t="shared" si="25"/>
        <v>0</v>
      </c>
      <c r="AA160" s="12">
        <f t="shared" si="20"/>
        <v>0</v>
      </c>
      <c r="AB160" s="12">
        <f t="shared" si="26"/>
        <v>2020</v>
      </c>
      <c r="AC160" s="11">
        <f t="shared" si="27"/>
        <v>5</v>
      </c>
      <c r="AD160" s="11">
        <f ca="1" t="shared" si="28"/>
        <v>0</v>
      </c>
      <c r="AE160" s="11">
        <f t="shared" si="29"/>
        <v>0</v>
      </c>
    </row>
    <row r="161" spans="1:31" ht="15" customHeight="1">
      <c r="A161" s="4">
        <v>611810</v>
      </c>
      <c r="B161" s="4" t="s">
        <v>692</v>
      </c>
      <c r="C161" s="4" t="s">
        <v>528</v>
      </c>
      <c r="D161" s="4" t="s">
        <v>594</v>
      </c>
      <c r="E161" s="6" t="str">
        <f t="shared" si="21"/>
        <v>Je doporučeno jít letos na OP k prodloužení OZ</v>
      </c>
      <c r="F161" s="5">
        <v>42097</v>
      </c>
      <c r="G161" s="5">
        <v>42442</v>
      </c>
      <c r="H161" s="5"/>
      <c r="I161" s="5"/>
      <c r="J161" s="5"/>
      <c r="V161" s="12">
        <f>YEAR(nemazat!$A$2)-YEAR(F161)</f>
        <v>2</v>
      </c>
      <c r="W161" s="11">
        <f t="shared" si="22"/>
        <v>1</v>
      </c>
      <c r="X161" s="11">
        <f t="shared" si="23"/>
        <v>0</v>
      </c>
      <c r="Y161" s="11">
        <f t="shared" si="24"/>
        <v>0</v>
      </c>
      <c r="Z161" s="11">
        <f t="shared" si="25"/>
        <v>0</v>
      </c>
      <c r="AA161" s="12">
        <f t="shared" si="20"/>
        <v>1</v>
      </c>
      <c r="AB161" s="12">
        <f t="shared" si="26"/>
        <v>2020</v>
      </c>
      <c r="AC161" s="11">
        <f t="shared" si="27"/>
        <v>4</v>
      </c>
      <c r="AD161" s="11">
        <f ca="1" t="shared" si="28"/>
        <v>1</v>
      </c>
      <c r="AE161" s="11">
        <f t="shared" si="29"/>
        <v>1</v>
      </c>
    </row>
    <row r="162" spans="1:31" ht="15" customHeight="1">
      <c r="A162" s="4">
        <v>611810</v>
      </c>
      <c r="B162" s="4" t="s">
        <v>692</v>
      </c>
      <c r="C162" s="4" t="s">
        <v>587</v>
      </c>
      <c r="D162" s="4" t="s">
        <v>694</v>
      </c>
      <c r="E162" s="6" t="str">
        <f t="shared" si="21"/>
        <v>Odborná způsobilost platná do roku 2020</v>
      </c>
      <c r="F162" s="5">
        <v>42097</v>
      </c>
      <c r="G162" s="5"/>
      <c r="H162" s="5"/>
      <c r="I162" s="5"/>
      <c r="J162" s="5"/>
      <c r="V162" s="12">
        <f>YEAR(nemazat!$A$2)-YEAR(F162)</f>
        <v>2</v>
      </c>
      <c r="W162" s="11">
        <f t="shared" si="22"/>
        <v>0</v>
      </c>
      <c r="X162" s="11">
        <f t="shared" si="23"/>
        <v>0</v>
      </c>
      <c r="Y162" s="11">
        <f t="shared" si="24"/>
        <v>0</v>
      </c>
      <c r="Z162" s="11">
        <f t="shared" si="25"/>
        <v>0</v>
      </c>
      <c r="AA162" s="12">
        <f t="shared" si="20"/>
        <v>0</v>
      </c>
      <c r="AB162" s="12">
        <f t="shared" si="26"/>
        <v>2020</v>
      </c>
      <c r="AC162" s="11">
        <f t="shared" si="27"/>
        <v>5</v>
      </c>
      <c r="AD162" s="11">
        <f ca="1" t="shared" si="28"/>
        <v>0</v>
      </c>
      <c r="AE162" s="11">
        <f t="shared" si="29"/>
        <v>0</v>
      </c>
    </row>
    <row r="163" spans="1:31" ht="15" customHeight="1">
      <c r="A163" s="4">
        <v>611355</v>
      </c>
      <c r="B163" s="4" t="s">
        <v>87</v>
      </c>
      <c r="C163" s="4" t="s">
        <v>528</v>
      </c>
      <c r="D163" s="4" t="s">
        <v>422</v>
      </c>
      <c r="E163" s="6" t="str">
        <f t="shared" si="21"/>
        <v>Odborná způsobilost platná do roku 2022</v>
      </c>
      <c r="F163" s="17">
        <v>43100</v>
      </c>
      <c r="G163" s="5"/>
      <c r="H163" s="5"/>
      <c r="I163" s="5"/>
      <c r="J163" s="5"/>
      <c r="V163" s="12">
        <f>YEAR(nemazat!$A$2)-YEAR(F163)</f>
        <v>0</v>
      </c>
      <c r="W163" s="11">
        <f t="shared" si="22"/>
        <v>0</v>
      </c>
      <c r="X163" s="11">
        <f t="shared" si="23"/>
        <v>0</v>
      </c>
      <c r="Y163" s="11">
        <f t="shared" si="24"/>
        <v>0</v>
      </c>
      <c r="Z163" s="11">
        <f t="shared" si="25"/>
        <v>0</v>
      </c>
      <c r="AA163" s="12">
        <f t="shared" si="20"/>
        <v>0</v>
      </c>
      <c r="AB163" s="12">
        <f t="shared" si="26"/>
        <v>2022</v>
      </c>
      <c r="AC163" s="11">
        <f t="shared" si="27"/>
        <v>5</v>
      </c>
      <c r="AD163" s="11">
        <f ca="1" t="shared" si="28"/>
        <v>0</v>
      </c>
      <c r="AE163" s="11">
        <f t="shared" si="29"/>
        <v>1</v>
      </c>
    </row>
    <row r="164" spans="1:31" ht="15" customHeight="1">
      <c r="A164" s="4">
        <v>611355</v>
      </c>
      <c r="B164" s="4" t="s">
        <v>87</v>
      </c>
      <c r="C164" s="4" t="s">
        <v>528</v>
      </c>
      <c r="D164" s="4" t="s">
        <v>598</v>
      </c>
      <c r="E164" s="6" t="str">
        <f t="shared" si="21"/>
        <v>Je doporučeno jít letos na OP k prodloužení OZ</v>
      </c>
      <c r="F164" s="5">
        <v>41734</v>
      </c>
      <c r="G164" s="33">
        <v>42077</v>
      </c>
      <c r="H164" s="33">
        <v>42442</v>
      </c>
      <c r="I164" s="5"/>
      <c r="J164" s="5"/>
      <c r="V164" s="12">
        <f>YEAR(nemazat!$A$2)-YEAR(F164)</f>
        <v>3</v>
      </c>
      <c r="W164" s="11">
        <f t="shared" si="22"/>
        <v>1</v>
      </c>
      <c r="X164" s="11">
        <f t="shared" si="23"/>
        <v>1</v>
      </c>
      <c r="Y164" s="11">
        <f t="shared" si="24"/>
        <v>0</v>
      </c>
      <c r="Z164" s="11">
        <f t="shared" si="25"/>
        <v>0</v>
      </c>
      <c r="AA164" s="12">
        <f t="shared" si="20"/>
        <v>2</v>
      </c>
      <c r="AB164" s="12">
        <f t="shared" si="26"/>
        <v>2019</v>
      </c>
      <c r="AC164" s="11">
        <f t="shared" si="27"/>
        <v>4</v>
      </c>
      <c r="AD164" s="11">
        <f ca="1" t="shared" si="28"/>
        <v>1</v>
      </c>
      <c r="AE164" s="11">
        <f t="shared" si="29"/>
        <v>1</v>
      </c>
    </row>
    <row r="165" spans="1:31" ht="15" customHeight="1">
      <c r="A165" s="4">
        <v>611355</v>
      </c>
      <c r="B165" s="4" t="s">
        <v>87</v>
      </c>
      <c r="C165" s="4" t="s">
        <v>528</v>
      </c>
      <c r="D165" s="4" t="s">
        <v>393</v>
      </c>
      <c r="E165" s="6" t="str">
        <f t="shared" si="21"/>
        <v>Je doporučeno jít letos na OP k prodloužení OZ</v>
      </c>
      <c r="F165" s="5">
        <v>41734</v>
      </c>
      <c r="G165" s="33">
        <v>42077</v>
      </c>
      <c r="H165" s="33">
        <v>42442</v>
      </c>
      <c r="I165" s="5"/>
      <c r="J165" s="5"/>
      <c r="V165" s="12">
        <f>YEAR(nemazat!$A$2)-YEAR(F165)</f>
        <v>3</v>
      </c>
      <c r="W165" s="11">
        <f t="shared" si="22"/>
        <v>1</v>
      </c>
      <c r="X165" s="11">
        <f t="shared" si="23"/>
        <v>1</v>
      </c>
      <c r="Y165" s="11">
        <f t="shared" si="24"/>
        <v>0</v>
      </c>
      <c r="Z165" s="11">
        <f t="shared" si="25"/>
        <v>0</v>
      </c>
      <c r="AA165" s="12">
        <f t="shared" si="20"/>
        <v>2</v>
      </c>
      <c r="AB165" s="12">
        <f t="shared" si="26"/>
        <v>2019</v>
      </c>
      <c r="AC165" s="11">
        <f t="shared" si="27"/>
        <v>4</v>
      </c>
      <c r="AD165" s="11">
        <f ca="1" t="shared" si="28"/>
        <v>1</v>
      </c>
      <c r="AE165" s="11">
        <f t="shared" si="29"/>
        <v>1</v>
      </c>
    </row>
    <row r="166" spans="1:31" ht="15" customHeight="1">
      <c r="A166" s="4">
        <v>611355</v>
      </c>
      <c r="B166" s="4" t="s">
        <v>87</v>
      </c>
      <c r="C166" s="4" t="s">
        <v>528</v>
      </c>
      <c r="D166" s="4" t="s">
        <v>599</v>
      </c>
      <c r="E166" s="6" t="str">
        <f t="shared" si="21"/>
        <v>Je doporučeno jít letos na OP k prodloužení OZ</v>
      </c>
      <c r="F166" s="5">
        <v>41734</v>
      </c>
      <c r="G166" s="26"/>
      <c r="H166" s="33">
        <v>42442</v>
      </c>
      <c r="I166" s="5"/>
      <c r="J166" s="5"/>
      <c r="V166" s="12">
        <f>YEAR(nemazat!$A$2)-YEAR(F166)</f>
        <v>3</v>
      </c>
      <c r="W166" s="11">
        <f t="shared" si="22"/>
        <v>0</v>
      </c>
      <c r="X166" s="11">
        <f t="shared" si="23"/>
        <v>1</v>
      </c>
      <c r="Y166" s="11">
        <f t="shared" si="24"/>
        <v>0</v>
      </c>
      <c r="Z166" s="11">
        <f t="shared" si="25"/>
        <v>0</v>
      </c>
      <c r="AA166" s="12">
        <f t="shared" si="20"/>
        <v>1</v>
      </c>
      <c r="AB166" s="12">
        <f t="shared" si="26"/>
        <v>2019</v>
      </c>
      <c r="AC166" s="11">
        <f t="shared" si="27"/>
        <v>4</v>
      </c>
      <c r="AD166" s="11">
        <f ca="1" t="shared" si="28"/>
        <v>1</v>
      </c>
      <c r="AE166" s="11">
        <f t="shared" si="29"/>
        <v>1</v>
      </c>
    </row>
    <row r="167" spans="1:31" ht="15" customHeight="1">
      <c r="A167" s="4">
        <v>611355</v>
      </c>
      <c r="B167" s="4" t="s">
        <v>87</v>
      </c>
      <c r="C167" s="4" t="s">
        <v>528</v>
      </c>
      <c r="D167" s="4" t="s">
        <v>466</v>
      </c>
      <c r="E167" s="6" t="str">
        <f t="shared" si="21"/>
        <v>Málo OP, musí až na OP k získání OZ (40 hodin) v roce 2017</v>
      </c>
      <c r="F167" s="5">
        <v>40993</v>
      </c>
      <c r="G167" s="5"/>
      <c r="H167" s="5"/>
      <c r="I167" s="5"/>
      <c r="J167" s="5"/>
      <c r="V167" s="12">
        <f>YEAR(nemazat!$A$2)-YEAR(F167)</f>
        <v>5</v>
      </c>
      <c r="W167" s="11">
        <f t="shared" si="22"/>
        <v>0</v>
      </c>
      <c r="X167" s="11">
        <f t="shared" si="23"/>
        <v>0</v>
      </c>
      <c r="Y167" s="11">
        <f t="shared" si="24"/>
        <v>0</v>
      </c>
      <c r="Z167" s="11">
        <f t="shared" si="25"/>
        <v>0</v>
      </c>
      <c r="AA167" s="12">
        <f t="shared" si="20"/>
        <v>0</v>
      </c>
      <c r="AB167" s="12">
        <f t="shared" si="26"/>
        <v>2017</v>
      </c>
      <c r="AC167" s="11">
        <f t="shared" si="27"/>
        <v>1</v>
      </c>
      <c r="AD167" s="11">
        <f ca="1" t="shared" si="28"/>
        <v>0</v>
      </c>
      <c r="AE167" s="11">
        <f t="shared" si="29"/>
        <v>1</v>
      </c>
    </row>
    <row r="168" spans="1:31" ht="15" customHeight="1">
      <c r="A168" s="4">
        <v>611355</v>
      </c>
      <c r="B168" s="4" t="s">
        <v>87</v>
      </c>
      <c r="C168" s="4" t="s">
        <v>587</v>
      </c>
      <c r="D168" s="4" t="s">
        <v>197</v>
      </c>
      <c r="E168" s="6" t="str">
        <f t="shared" si="21"/>
        <v>Odborná způsobilost platná do roku 2019</v>
      </c>
      <c r="F168" s="5">
        <v>41713</v>
      </c>
      <c r="G168" s="5"/>
      <c r="H168" s="5"/>
      <c r="I168" s="5"/>
      <c r="J168" s="5"/>
      <c r="V168" s="12">
        <f>YEAR(nemazat!$A$2)-YEAR(F168)</f>
        <v>3</v>
      </c>
      <c r="W168" s="11">
        <f t="shared" si="22"/>
        <v>0</v>
      </c>
      <c r="X168" s="11">
        <f t="shared" si="23"/>
        <v>0</v>
      </c>
      <c r="Y168" s="11">
        <f t="shared" si="24"/>
        <v>0</v>
      </c>
      <c r="Z168" s="11">
        <f t="shared" si="25"/>
        <v>0</v>
      </c>
      <c r="AA168" s="12">
        <f>SUM(W168:Z168)</f>
        <v>0</v>
      </c>
      <c r="AB168" s="12">
        <f t="shared" si="26"/>
        <v>2019</v>
      </c>
      <c r="AC168" s="11">
        <f t="shared" si="27"/>
        <v>5</v>
      </c>
      <c r="AD168" s="11">
        <f ca="1" t="shared" si="28"/>
        <v>0</v>
      </c>
      <c r="AE168" s="11">
        <f t="shared" si="29"/>
        <v>0</v>
      </c>
    </row>
    <row r="169" spans="1:31" ht="15" customHeight="1">
      <c r="A169" s="4">
        <v>611355</v>
      </c>
      <c r="B169" s="4" t="s">
        <v>87</v>
      </c>
      <c r="C169" s="4" t="s">
        <v>587</v>
      </c>
      <c r="D169" s="4" t="s">
        <v>86</v>
      </c>
      <c r="E169" s="6" t="str">
        <f t="shared" si="21"/>
        <v>Odborná způsobilost platná do roku 2019</v>
      </c>
      <c r="F169" s="5">
        <v>41713</v>
      </c>
      <c r="G169" s="5"/>
      <c r="H169" s="5"/>
      <c r="I169" s="5"/>
      <c r="J169" s="5"/>
      <c r="V169" s="12">
        <f>YEAR(nemazat!$A$2)-YEAR(F169)</f>
        <v>3</v>
      </c>
      <c r="W169" s="11">
        <f t="shared" si="22"/>
        <v>0</v>
      </c>
      <c r="X169" s="11">
        <f t="shared" si="23"/>
        <v>0</v>
      </c>
      <c r="Y169" s="11">
        <f t="shared" si="24"/>
        <v>0</v>
      </c>
      <c r="Z169" s="11">
        <f t="shared" si="25"/>
        <v>0</v>
      </c>
      <c r="AA169" s="12">
        <f>SUM(W169:Z169)</f>
        <v>0</v>
      </c>
      <c r="AB169" s="12">
        <f t="shared" si="26"/>
        <v>2019</v>
      </c>
      <c r="AC169" s="11">
        <f t="shared" si="27"/>
        <v>5</v>
      </c>
      <c r="AD169" s="11">
        <f ca="1" t="shared" si="28"/>
        <v>0</v>
      </c>
      <c r="AE169" s="11">
        <f t="shared" si="29"/>
        <v>0</v>
      </c>
    </row>
    <row r="170" spans="1:31" ht="15" customHeight="1">
      <c r="A170" s="4">
        <v>611355</v>
      </c>
      <c r="B170" s="4" t="s">
        <v>87</v>
      </c>
      <c r="C170" s="4" t="s">
        <v>587</v>
      </c>
      <c r="D170" s="4" t="s">
        <v>625</v>
      </c>
      <c r="E170" s="6" t="str">
        <f t="shared" si="21"/>
        <v>Odborná způsobilost platná do roku 2019</v>
      </c>
      <c r="F170" s="5">
        <v>41740</v>
      </c>
      <c r="G170" s="26"/>
      <c r="H170" s="26"/>
      <c r="I170" s="5"/>
      <c r="J170" s="5"/>
      <c r="V170" s="12">
        <f>YEAR(nemazat!$A$2)-YEAR(F170)</f>
        <v>3</v>
      </c>
      <c r="W170" s="11">
        <f t="shared" si="22"/>
        <v>0</v>
      </c>
      <c r="X170" s="11">
        <f t="shared" si="23"/>
        <v>0</v>
      </c>
      <c r="Y170" s="11">
        <f t="shared" si="24"/>
        <v>0</v>
      </c>
      <c r="Z170" s="11">
        <f t="shared" si="25"/>
        <v>0</v>
      </c>
      <c r="AA170" s="12">
        <f aca="true" t="shared" si="30" ref="AA170:AA207">SUM(W170:Z170)</f>
        <v>0</v>
      </c>
      <c r="AB170" s="12">
        <f t="shared" si="26"/>
        <v>2019</v>
      </c>
      <c r="AC170" s="11">
        <f t="shared" si="27"/>
        <v>5</v>
      </c>
      <c r="AD170" s="11">
        <f ca="1" t="shared" si="28"/>
        <v>0</v>
      </c>
      <c r="AE170" s="11">
        <f t="shared" si="29"/>
        <v>0</v>
      </c>
    </row>
    <row r="171" spans="1:31" ht="15" customHeight="1">
      <c r="A171" s="4">
        <v>611355</v>
      </c>
      <c r="B171" s="4" t="s">
        <v>87</v>
      </c>
      <c r="C171" s="4" t="s">
        <v>587</v>
      </c>
      <c r="D171" s="4" t="s">
        <v>592</v>
      </c>
      <c r="E171" s="6" t="str">
        <f t="shared" si="21"/>
        <v>Odborná způsobilost platná do roku 2019</v>
      </c>
      <c r="F171" s="5">
        <v>41713</v>
      </c>
      <c r="G171" s="5"/>
      <c r="H171" s="5"/>
      <c r="I171" s="5"/>
      <c r="J171" s="5"/>
      <c r="V171" s="12">
        <f>YEAR(nemazat!$A$2)-YEAR(F171)</f>
        <v>3</v>
      </c>
      <c r="W171" s="11">
        <f t="shared" si="22"/>
        <v>0</v>
      </c>
      <c r="X171" s="11">
        <f t="shared" si="23"/>
        <v>0</v>
      </c>
      <c r="Y171" s="11">
        <f t="shared" si="24"/>
        <v>0</v>
      </c>
      <c r="Z171" s="11">
        <f t="shared" si="25"/>
        <v>0</v>
      </c>
      <c r="AA171" s="12">
        <f t="shared" si="30"/>
        <v>0</v>
      </c>
      <c r="AB171" s="12">
        <f t="shared" si="26"/>
        <v>2019</v>
      </c>
      <c r="AC171" s="11">
        <f t="shared" si="27"/>
        <v>5</v>
      </c>
      <c r="AD171" s="11">
        <f ca="1" t="shared" si="28"/>
        <v>0</v>
      </c>
      <c r="AE171" s="11">
        <f t="shared" si="29"/>
        <v>0</v>
      </c>
    </row>
    <row r="172" spans="1:31" ht="15" customHeight="1">
      <c r="A172" s="4">
        <v>611214</v>
      </c>
      <c r="B172" s="4" t="s">
        <v>88</v>
      </c>
      <c r="C172" s="4" t="s">
        <v>528</v>
      </c>
      <c r="D172" s="4" t="s">
        <v>456</v>
      </c>
      <c r="E172" s="6" t="str">
        <f t="shared" si="21"/>
        <v>Je doporučeno jít letos na OP k prodloužení OZ</v>
      </c>
      <c r="F172" s="5">
        <v>42468</v>
      </c>
      <c r="G172" s="5"/>
      <c r="H172" s="5"/>
      <c r="I172" s="5"/>
      <c r="J172" s="5"/>
      <c r="V172" s="12">
        <f>YEAR(nemazat!$A$2)-YEAR(F172)</f>
        <v>1</v>
      </c>
      <c r="W172" s="11">
        <f t="shared" si="22"/>
        <v>0</v>
      </c>
      <c r="X172" s="11">
        <f t="shared" si="23"/>
        <v>0</v>
      </c>
      <c r="Y172" s="11">
        <f t="shared" si="24"/>
        <v>0</v>
      </c>
      <c r="Z172" s="11">
        <f t="shared" si="25"/>
        <v>0</v>
      </c>
      <c r="AA172" s="12">
        <f t="shared" si="30"/>
        <v>0</v>
      </c>
      <c r="AB172" s="12">
        <f t="shared" si="26"/>
        <v>2021</v>
      </c>
      <c r="AC172" s="11">
        <f t="shared" si="27"/>
        <v>4</v>
      </c>
      <c r="AD172" s="11">
        <f ca="1" t="shared" si="28"/>
        <v>0</v>
      </c>
      <c r="AE172" s="11">
        <f t="shared" si="29"/>
        <v>1</v>
      </c>
    </row>
    <row r="173" spans="1:31" ht="15" customHeight="1">
      <c r="A173" s="4">
        <v>611214</v>
      </c>
      <c r="B173" s="4" t="s">
        <v>88</v>
      </c>
      <c r="C173" s="4" t="s">
        <v>529</v>
      </c>
      <c r="D173" s="4" t="s">
        <v>457</v>
      </c>
      <c r="E173" s="6" t="str">
        <f t="shared" si="21"/>
        <v>Odborná způsobilost letos končí, nutno jít na OP k prodloužení OZ</v>
      </c>
      <c r="F173" s="5">
        <v>40993</v>
      </c>
      <c r="G173" s="5"/>
      <c r="H173" s="5"/>
      <c r="I173" s="5"/>
      <c r="J173" s="5"/>
      <c r="V173" s="12">
        <f>YEAR(nemazat!$A$2)-YEAR(F173)</f>
        <v>5</v>
      </c>
      <c r="W173" s="11">
        <f t="shared" si="22"/>
        <v>0</v>
      </c>
      <c r="X173" s="11">
        <f t="shared" si="23"/>
        <v>0</v>
      </c>
      <c r="Y173" s="11">
        <f t="shared" si="24"/>
        <v>0</v>
      </c>
      <c r="Z173" s="11">
        <f t="shared" si="25"/>
        <v>0</v>
      </c>
      <c r="AA173" s="12">
        <f t="shared" si="30"/>
        <v>0</v>
      </c>
      <c r="AB173" s="12">
        <f t="shared" si="26"/>
        <v>2017</v>
      </c>
      <c r="AC173" s="11">
        <f t="shared" si="27"/>
        <v>2</v>
      </c>
      <c r="AD173" s="11">
        <f ca="1" t="shared" si="28"/>
        <v>0</v>
      </c>
      <c r="AE173" s="11">
        <f t="shared" si="29"/>
        <v>0</v>
      </c>
    </row>
    <row r="174" spans="1:31" ht="15" customHeight="1">
      <c r="A174" s="4">
        <v>611214</v>
      </c>
      <c r="B174" s="4" t="s">
        <v>88</v>
      </c>
      <c r="C174" s="4" t="s">
        <v>529</v>
      </c>
      <c r="D174" s="4" t="s">
        <v>644</v>
      </c>
      <c r="E174" s="6" t="str">
        <f t="shared" si="21"/>
        <v>Odborná způsobilost platná do roku 2020</v>
      </c>
      <c r="F174" s="5">
        <v>42097</v>
      </c>
      <c r="G174" s="5"/>
      <c r="H174" s="5"/>
      <c r="I174" s="5"/>
      <c r="J174" s="5"/>
      <c r="V174" s="12">
        <f>YEAR(nemazat!$A$2)-YEAR(F174)</f>
        <v>2</v>
      </c>
      <c r="W174" s="11">
        <f t="shared" si="22"/>
        <v>0</v>
      </c>
      <c r="X174" s="11">
        <f t="shared" si="23"/>
        <v>0</v>
      </c>
      <c r="Y174" s="11">
        <f t="shared" si="24"/>
        <v>0</v>
      </c>
      <c r="Z174" s="11">
        <f t="shared" si="25"/>
        <v>0</v>
      </c>
      <c r="AA174" s="12">
        <f t="shared" si="30"/>
        <v>0</v>
      </c>
      <c r="AB174" s="12">
        <f t="shared" si="26"/>
        <v>2020</v>
      </c>
      <c r="AC174" s="11">
        <f t="shared" si="27"/>
        <v>5</v>
      </c>
      <c r="AD174" s="11">
        <f ca="1" t="shared" si="28"/>
        <v>0</v>
      </c>
      <c r="AE174" s="11">
        <f t="shared" si="29"/>
        <v>0</v>
      </c>
    </row>
    <row r="175" spans="1:31" ht="15" customHeight="1">
      <c r="A175" s="4">
        <v>611214</v>
      </c>
      <c r="B175" s="4" t="s">
        <v>88</v>
      </c>
      <c r="C175" s="4" t="s">
        <v>529</v>
      </c>
      <c r="D175" s="4" t="s">
        <v>645</v>
      </c>
      <c r="E175" s="6" t="str">
        <f t="shared" si="21"/>
        <v>Odborná způsobilost platná do roku 2020</v>
      </c>
      <c r="F175" s="5">
        <v>42097</v>
      </c>
      <c r="G175" s="5"/>
      <c r="H175" s="5"/>
      <c r="I175" s="5"/>
      <c r="J175" s="5"/>
      <c r="V175" s="12">
        <f>YEAR(nemazat!$A$2)-YEAR(F175)</f>
        <v>2</v>
      </c>
      <c r="W175" s="11">
        <f t="shared" si="22"/>
        <v>0</v>
      </c>
      <c r="X175" s="11">
        <f t="shared" si="23"/>
        <v>0</v>
      </c>
      <c r="Y175" s="11">
        <f t="shared" si="24"/>
        <v>0</v>
      </c>
      <c r="Z175" s="11">
        <f t="shared" si="25"/>
        <v>0</v>
      </c>
      <c r="AA175" s="12">
        <f t="shared" si="30"/>
        <v>0</v>
      </c>
      <c r="AB175" s="12">
        <f t="shared" si="26"/>
        <v>2020</v>
      </c>
      <c r="AC175" s="11">
        <f t="shared" si="27"/>
        <v>5</v>
      </c>
      <c r="AD175" s="11">
        <f ca="1" t="shared" si="28"/>
        <v>0</v>
      </c>
      <c r="AE175" s="11">
        <f t="shared" si="29"/>
        <v>0</v>
      </c>
    </row>
    <row r="176" spans="1:31" ht="15" customHeight="1">
      <c r="A176" s="4">
        <v>611214</v>
      </c>
      <c r="B176" s="4" t="s">
        <v>88</v>
      </c>
      <c r="C176" s="4" t="s">
        <v>529</v>
      </c>
      <c r="D176" s="4" t="s">
        <v>456</v>
      </c>
      <c r="E176" s="6" t="str">
        <f t="shared" si="21"/>
        <v>Odborná způsobilost letos končí, nutno jít na OP k prodloužení OZ</v>
      </c>
      <c r="F176" s="5">
        <v>40993</v>
      </c>
      <c r="G176" s="5"/>
      <c r="H176" s="5"/>
      <c r="I176" s="5"/>
      <c r="J176" s="5"/>
      <c r="V176" s="12">
        <f>YEAR(nemazat!$A$2)-YEAR(F176)</f>
        <v>5</v>
      </c>
      <c r="W176" s="11">
        <f t="shared" si="22"/>
        <v>0</v>
      </c>
      <c r="X176" s="11">
        <f t="shared" si="23"/>
        <v>0</v>
      </c>
      <c r="Y176" s="11">
        <f t="shared" si="24"/>
        <v>0</v>
      </c>
      <c r="Z176" s="11">
        <f t="shared" si="25"/>
        <v>0</v>
      </c>
      <c r="AA176" s="12">
        <f>SUM(W176:Z176)</f>
        <v>0</v>
      </c>
      <c r="AB176" s="12">
        <f t="shared" si="26"/>
        <v>2017</v>
      </c>
      <c r="AC176" s="11">
        <f t="shared" si="27"/>
        <v>2</v>
      </c>
      <c r="AD176" s="11">
        <f ca="1" t="shared" si="28"/>
        <v>0</v>
      </c>
      <c r="AE176" s="11">
        <f t="shared" si="29"/>
        <v>0</v>
      </c>
    </row>
    <row r="177" spans="1:31" ht="15" customHeight="1">
      <c r="A177" s="4">
        <v>611214</v>
      </c>
      <c r="B177" s="4" t="s">
        <v>88</v>
      </c>
      <c r="C177" s="4" t="s">
        <v>529</v>
      </c>
      <c r="D177" s="4" t="s">
        <v>170</v>
      </c>
      <c r="E177" s="6" t="str">
        <f t="shared" si="21"/>
        <v>Odborná způsobilost platná do roku 2020</v>
      </c>
      <c r="F177" s="5">
        <v>42091</v>
      </c>
      <c r="G177" s="5"/>
      <c r="H177" s="5"/>
      <c r="I177" s="5"/>
      <c r="J177" s="5"/>
      <c r="V177" s="12">
        <f>YEAR(nemazat!$A$2)-YEAR(F177)</f>
        <v>2</v>
      </c>
      <c r="W177" s="11">
        <f t="shared" si="22"/>
        <v>0</v>
      </c>
      <c r="X177" s="11">
        <f t="shared" si="23"/>
        <v>0</v>
      </c>
      <c r="Y177" s="11">
        <f t="shared" si="24"/>
        <v>0</v>
      </c>
      <c r="Z177" s="11">
        <f t="shared" si="25"/>
        <v>0</v>
      </c>
      <c r="AA177" s="12">
        <f t="shared" si="30"/>
        <v>0</v>
      </c>
      <c r="AB177" s="12">
        <f t="shared" si="26"/>
        <v>2020</v>
      </c>
      <c r="AC177" s="11">
        <f t="shared" si="27"/>
        <v>5</v>
      </c>
      <c r="AD177" s="11">
        <f ca="1" t="shared" si="28"/>
        <v>0</v>
      </c>
      <c r="AE177" s="11">
        <f t="shared" si="29"/>
        <v>0</v>
      </c>
    </row>
    <row r="178" spans="1:31" ht="15" customHeight="1">
      <c r="A178" s="4">
        <v>611357</v>
      </c>
      <c r="B178" s="4" t="s">
        <v>89</v>
      </c>
      <c r="C178" s="4" t="s">
        <v>528</v>
      </c>
      <c r="D178" s="4" t="s">
        <v>282</v>
      </c>
      <c r="E178" s="6" t="str">
        <f t="shared" si="21"/>
        <v>Je doporučeno jít letos na OP k prodloužení OZ</v>
      </c>
      <c r="F178" s="25">
        <v>42097</v>
      </c>
      <c r="G178" s="5">
        <v>42442</v>
      </c>
      <c r="H178" s="5"/>
      <c r="I178" s="5"/>
      <c r="J178" s="5"/>
      <c r="V178" s="12">
        <f>YEAR(nemazat!$A$2)-YEAR(F178)</f>
        <v>2</v>
      </c>
      <c r="W178" s="11">
        <f t="shared" si="22"/>
        <v>1</v>
      </c>
      <c r="X178" s="11">
        <f t="shared" si="23"/>
        <v>0</v>
      </c>
      <c r="Y178" s="11">
        <f t="shared" si="24"/>
        <v>0</v>
      </c>
      <c r="Z178" s="11">
        <f t="shared" si="25"/>
        <v>0</v>
      </c>
      <c r="AA178" s="12">
        <f t="shared" si="30"/>
        <v>1</v>
      </c>
      <c r="AB178" s="12">
        <f t="shared" si="26"/>
        <v>2020</v>
      </c>
      <c r="AC178" s="11">
        <f t="shared" si="27"/>
        <v>4</v>
      </c>
      <c r="AD178" s="11">
        <f ca="1" t="shared" si="28"/>
        <v>1</v>
      </c>
      <c r="AE178" s="11">
        <f t="shared" si="29"/>
        <v>1</v>
      </c>
    </row>
    <row r="179" spans="1:31" ht="15" customHeight="1">
      <c r="A179" s="4">
        <v>611357</v>
      </c>
      <c r="B179" s="4" t="s">
        <v>89</v>
      </c>
      <c r="C179" s="4" t="s">
        <v>529</v>
      </c>
      <c r="D179" s="4" t="s">
        <v>707</v>
      </c>
      <c r="E179" s="6" t="str">
        <f t="shared" si="21"/>
        <v>Odborná způsobilost platná do roku 2021</v>
      </c>
      <c r="F179" s="5">
        <v>42468</v>
      </c>
      <c r="G179" s="5"/>
      <c r="H179" s="5"/>
      <c r="I179" s="5"/>
      <c r="J179" s="5"/>
      <c r="V179" s="12">
        <f>YEAR(nemazat!$A$2)-YEAR(F179)</f>
        <v>1</v>
      </c>
      <c r="W179" s="11">
        <f t="shared" si="22"/>
        <v>0</v>
      </c>
      <c r="X179" s="11">
        <f t="shared" si="23"/>
        <v>0</v>
      </c>
      <c r="Y179" s="11">
        <f t="shared" si="24"/>
        <v>0</v>
      </c>
      <c r="Z179" s="11">
        <f t="shared" si="25"/>
        <v>0</v>
      </c>
      <c r="AA179" s="12">
        <f t="shared" si="30"/>
        <v>0</v>
      </c>
      <c r="AB179" s="12">
        <f t="shared" si="26"/>
        <v>2021</v>
      </c>
      <c r="AC179" s="11">
        <f t="shared" si="27"/>
        <v>5</v>
      </c>
      <c r="AD179" s="11">
        <f ca="1" t="shared" si="28"/>
        <v>0</v>
      </c>
      <c r="AE179" s="11">
        <f t="shared" si="29"/>
        <v>0</v>
      </c>
    </row>
    <row r="180" spans="1:31" ht="15" customHeight="1">
      <c r="A180" s="4">
        <v>611358</v>
      </c>
      <c r="B180" s="4" t="s">
        <v>90</v>
      </c>
      <c r="C180" s="4" t="s">
        <v>528</v>
      </c>
      <c r="D180" s="4" t="s">
        <v>603</v>
      </c>
      <c r="E180" s="6" t="str">
        <f t="shared" si="21"/>
        <v>Je doporučeno jít letos na OP k prodloužení OZ</v>
      </c>
      <c r="F180" s="5">
        <v>41734</v>
      </c>
      <c r="G180" s="33">
        <v>42077</v>
      </c>
      <c r="H180" s="33"/>
      <c r="I180" s="5"/>
      <c r="J180" s="5"/>
      <c r="V180" s="12">
        <f>YEAR(nemazat!$A$2)-YEAR(F180)</f>
        <v>3</v>
      </c>
      <c r="W180" s="11">
        <f t="shared" si="22"/>
        <v>1</v>
      </c>
      <c r="X180" s="11">
        <f t="shared" si="23"/>
        <v>0</v>
      </c>
      <c r="Y180" s="11">
        <f t="shared" si="24"/>
        <v>0</v>
      </c>
      <c r="Z180" s="11">
        <f t="shared" si="25"/>
        <v>0</v>
      </c>
      <c r="AA180" s="12">
        <f t="shared" si="30"/>
        <v>1</v>
      </c>
      <c r="AB180" s="12">
        <f t="shared" si="26"/>
        <v>2019</v>
      </c>
      <c r="AC180" s="11">
        <f t="shared" si="27"/>
        <v>4</v>
      </c>
      <c r="AD180" s="11">
        <f ca="1" t="shared" si="28"/>
        <v>0</v>
      </c>
      <c r="AE180" s="11">
        <f t="shared" si="29"/>
        <v>1</v>
      </c>
    </row>
    <row r="181" spans="1:31" ht="15" customHeight="1">
      <c r="A181" s="4">
        <v>611358</v>
      </c>
      <c r="B181" s="4" t="s">
        <v>90</v>
      </c>
      <c r="C181" s="4" t="s">
        <v>528</v>
      </c>
      <c r="D181" s="4" t="s">
        <v>602</v>
      </c>
      <c r="E181" s="6" t="str">
        <f t="shared" si="21"/>
        <v>Je doporučeno jít letos na OP k prodloužení OZ</v>
      </c>
      <c r="F181" s="5">
        <v>41734</v>
      </c>
      <c r="G181" s="33">
        <v>42077</v>
      </c>
      <c r="H181" s="33">
        <v>42442</v>
      </c>
      <c r="I181" s="5"/>
      <c r="J181" s="5"/>
      <c r="V181" s="12">
        <f>YEAR(nemazat!$A$2)-YEAR(F181)</f>
        <v>3</v>
      </c>
      <c r="W181" s="11">
        <f t="shared" si="22"/>
        <v>1</v>
      </c>
      <c r="X181" s="11">
        <f t="shared" si="23"/>
        <v>1</v>
      </c>
      <c r="Y181" s="11">
        <f t="shared" si="24"/>
        <v>0</v>
      </c>
      <c r="Z181" s="11">
        <f t="shared" si="25"/>
        <v>0</v>
      </c>
      <c r="AA181" s="12">
        <f t="shared" si="30"/>
        <v>2</v>
      </c>
      <c r="AB181" s="12">
        <f t="shared" si="26"/>
        <v>2019</v>
      </c>
      <c r="AC181" s="11">
        <f t="shared" si="27"/>
        <v>4</v>
      </c>
      <c r="AD181" s="11">
        <f ca="1" t="shared" si="28"/>
        <v>1</v>
      </c>
      <c r="AE181" s="11">
        <f t="shared" si="29"/>
        <v>1</v>
      </c>
    </row>
    <row r="182" spans="1:31" ht="15" customHeight="1">
      <c r="A182" s="4">
        <v>611358</v>
      </c>
      <c r="B182" s="4" t="s">
        <v>90</v>
      </c>
      <c r="C182" s="4" t="s">
        <v>529</v>
      </c>
      <c r="D182" s="4" t="s">
        <v>600</v>
      </c>
      <c r="E182" s="6" t="str">
        <f t="shared" si="21"/>
        <v>Odborná způsobilost platná do roku 2019</v>
      </c>
      <c r="F182" s="5">
        <v>41713</v>
      </c>
      <c r="G182" s="5"/>
      <c r="H182" s="5"/>
      <c r="I182" s="5"/>
      <c r="J182" s="5"/>
      <c r="V182" s="12">
        <f>YEAR(nemazat!$A$2)-YEAR(F182)</f>
        <v>3</v>
      </c>
      <c r="W182" s="11">
        <f t="shared" si="22"/>
        <v>0</v>
      </c>
      <c r="X182" s="11">
        <f t="shared" si="23"/>
        <v>0</v>
      </c>
      <c r="Y182" s="11">
        <f t="shared" si="24"/>
        <v>0</v>
      </c>
      <c r="Z182" s="11">
        <f t="shared" si="25"/>
        <v>0</v>
      </c>
      <c r="AA182" s="12">
        <f t="shared" si="30"/>
        <v>0</v>
      </c>
      <c r="AB182" s="12">
        <f t="shared" si="26"/>
        <v>2019</v>
      </c>
      <c r="AC182" s="11">
        <f t="shared" si="27"/>
        <v>5</v>
      </c>
      <c r="AD182" s="11">
        <f ca="1" t="shared" si="28"/>
        <v>0</v>
      </c>
      <c r="AE182" s="11">
        <f t="shared" si="29"/>
        <v>0</v>
      </c>
    </row>
    <row r="183" spans="1:31" ht="15" customHeight="1">
      <c r="A183" s="4">
        <v>611358</v>
      </c>
      <c r="B183" s="4" t="s">
        <v>90</v>
      </c>
      <c r="C183" s="4" t="s">
        <v>529</v>
      </c>
      <c r="D183" s="4" t="s">
        <v>205</v>
      </c>
      <c r="E183" s="6" t="str">
        <f t="shared" si="21"/>
        <v>Odborná způsobilost platná do roku 2020</v>
      </c>
      <c r="F183" s="5">
        <v>42091</v>
      </c>
      <c r="G183" s="5"/>
      <c r="H183" s="5"/>
      <c r="I183" s="5"/>
      <c r="J183" s="5"/>
      <c r="V183" s="12">
        <f>YEAR(nemazat!$A$2)-YEAR(F183)</f>
        <v>2</v>
      </c>
      <c r="W183" s="11">
        <f t="shared" si="22"/>
        <v>0</v>
      </c>
      <c r="X183" s="11">
        <f t="shared" si="23"/>
        <v>0</v>
      </c>
      <c r="Y183" s="11">
        <f t="shared" si="24"/>
        <v>0</v>
      </c>
      <c r="Z183" s="11">
        <f t="shared" si="25"/>
        <v>0</v>
      </c>
      <c r="AA183" s="12">
        <f t="shared" si="30"/>
        <v>0</v>
      </c>
      <c r="AB183" s="12">
        <f t="shared" si="26"/>
        <v>2020</v>
      </c>
      <c r="AC183" s="11">
        <f t="shared" si="27"/>
        <v>5</v>
      </c>
      <c r="AD183" s="11">
        <f ca="1" t="shared" si="28"/>
        <v>0</v>
      </c>
      <c r="AE183" s="11">
        <f t="shared" si="29"/>
        <v>0</v>
      </c>
    </row>
    <row r="184" spans="1:31" ht="15" customHeight="1">
      <c r="A184" s="4">
        <v>611362</v>
      </c>
      <c r="B184" s="4" t="s">
        <v>91</v>
      </c>
      <c r="C184" s="4" t="s">
        <v>528</v>
      </c>
      <c r="D184" s="4" t="s">
        <v>564</v>
      </c>
      <c r="E184" s="6" t="str">
        <f t="shared" si="21"/>
        <v>Je doporučeno jít letos na OP k prodloužení OZ</v>
      </c>
      <c r="F184" s="5">
        <v>41357</v>
      </c>
      <c r="G184" s="5">
        <v>41734</v>
      </c>
      <c r="H184" s="5">
        <v>42077</v>
      </c>
      <c r="I184" s="5">
        <v>42442</v>
      </c>
      <c r="J184" s="5"/>
      <c r="V184" s="12">
        <f>YEAR(nemazat!$A$2)-YEAR(F184)</f>
        <v>4</v>
      </c>
      <c r="W184" s="11">
        <f t="shared" si="22"/>
        <v>1</v>
      </c>
      <c r="X184" s="11">
        <f t="shared" si="23"/>
        <v>1</v>
      </c>
      <c r="Y184" s="11">
        <f t="shared" si="24"/>
        <v>1</v>
      </c>
      <c r="Z184" s="11">
        <f t="shared" si="25"/>
        <v>0</v>
      </c>
      <c r="AA184" s="12">
        <f t="shared" si="30"/>
        <v>3</v>
      </c>
      <c r="AB184" s="12">
        <f t="shared" si="26"/>
        <v>2018</v>
      </c>
      <c r="AC184" s="11">
        <f t="shared" si="27"/>
        <v>4</v>
      </c>
      <c r="AD184" s="11">
        <f ca="1" t="shared" si="28"/>
        <v>1</v>
      </c>
      <c r="AE184" s="11">
        <f t="shared" si="29"/>
        <v>1</v>
      </c>
    </row>
    <row r="185" spans="1:31" ht="15" customHeight="1">
      <c r="A185" s="4">
        <v>611362</v>
      </c>
      <c r="B185" s="4" t="s">
        <v>91</v>
      </c>
      <c r="C185" s="4" t="s">
        <v>528</v>
      </c>
      <c r="D185" s="4" t="s">
        <v>467</v>
      </c>
      <c r="E185" s="6" t="str">
        <f t="shared" si="21"/>
        <v>Odborná způsobilost letos končí, nutno jít na OP k prodloužení OZ</v>
      </c>
      <c r="F185" s="5">
        <v>40993</v>
      </c>
      <c r="G185" s="5"/>
      <c r="H185" s="5">
        <v>41734</v>
      </c>
      <c r="I185" s="5">
        <v>42077</v>
      </c>
      <c r="J185" s="5">
        <v>42442</v>
      </c>
      <c r="V185" s="12">
        <f>YEAR(nemazat!$A$2)-YEAR(F185)</f>
        <v>5</v>
      </c>
      <c r="W185" s="11">
        <f t="shared" si="22"/>
        <v>0</v>
      </c>
      <c r="X185" s="11">
        <f t="shared" si="23"/>
        <v>1</v>
      </c>
      <c r="Y185" s="11">
        <f t="shared" si="24"/>
        <v>1</v>
      </c>
      <c r="Z185" s="11">
        <f t="shared" si="25"/>
        <v>1</v>
      </c>
      <c r="AA185" s="12">
        <f>SUM(W185:Z185)</f>
        <v>3</v>
      </c>
      <c r="AB185" s="12">
        <f t="shared" si="26"/>
        <v>2017</v>
      </c>
      <c r="AC185" s="11">
        <f t="shared" si="27"/>
        <v>2</v>
      </c>
      <c r="AD185" s="11">
        <f ca="1" t="shared" si="28"/>
        <v>1</v>
      </c>
      <c r="AE185" s="11">
        <f t="shared" si="29"/>
        <v>1</v>
      </c>
    </row>
    <row r="186" spans="1:31" ht="15" customHeight="1">
      <c r="A186" s="4">
        <v>611362</v>
      </c>
      <c r="B186" s="4" t="s">
        <v>91</v>
      </c>
      <c r="C186" s="4" t="s">
        <v>529</v>
      </c>
      <c r="D186" s="4" t="s">
        <v>563</v>
      </c>
      <c r="E186" s="6" t="str">
        <f t="shared" si="21"/>
        <v>Odborná způsobilost platná do roku 2018</v>
      </c>
      <c r="F186" s="5">
        <v>41357</v>
      </c>
      <c r="G186" s="5"/>
      <c r="H186" s="5"/>
      <c r="I186" s="5"/>
      <c r="J186" s="5"/>
      <c r="V186" s="12">
        <f>YEAR(nemazat!$A$2)-YEAR(F186)</f>
        <v>4</v>
      </c>
      <c r="W186" s="11">
        <f t="shared" si="22"/>
        <v>0</v>
      </c>
      <c r="X186" s="11">
        <f t="shared" si="23"/>
        <v>0</v>
      </c>
      <c r="Y186" s="11">
        <f t="shared" si="24"/>
        <v>0</v>
      </c>
      <c r="Z186" s="11">
        <f t="shared" si="25"/>
        <v>0</v>
      </c>
      <c r="AA186" s="12">
        <f t="shared" si="30"/>
        <v>0</v>
      </c>
      <c r="AB186" s="12">
        <f t="shared" si="26"/>
        <v>2018</v>
      </c>
      <c r="AC186" s="11">
        <f t="shared" si="27"/>
        <v>5</v>
      </c>
      <c r="AD186" s="11">
        <f ca="1" t="shared" si="28"/>
        <v>0</v>
      </c>
      <c r="AE186" s="11">
        <f t="shared" si="29"/>
        <v>0</v>
      </c>
    </row>
    <row r="187" spans="1:31" ht="15" customHeight="1">
      <c r="A187" s="4">
        <v>611362</v>
      </c>
      <c r="B187" s="4" t="s">
        <v>91</v>
      </c>
      <c r="C187" s="4" t="s">
        <v>529</v>
      </c>
      <c r="D187" s="4" t="s">
        <v>206</v>
      </c>
      <c r="E187" s="6" t="str">
        <f t="shared" si="21"/>
        <v>Odborná způsobilost platná do roku 2020</v>
      </c>
      <c r="F187" s="5">
        <v>42091</v>
      </c>
      <c r="G187" s="5"/>
      <c r="H187" s="5"/>
      <c r="I187" s="5"/>
      <c r="J187" s="5"/>
      <c r="V187" s="12">
        <f>YEAR(nemazat!$A$2)-YEAR(F187)</f>
        <v>2</v>
      </c>
      <c r="W187" s="11">
        <f t="shared" si="22"/>
        <v>0</v>
      </c>
      <c r="X187" s="11">
        <f t="shared" si="23"/>
        <v>0</v>
      </c>
      <c r="Y187" s="11">
        <f t="shared" si="24"/>
        <v>0</v>
      </c>
      <c r="Z187" s="11">
        <f t="shared" si="25"/>
        <v>0</v>
      </c>
      <c r="AA187" s="12">
        <f t="shared" si="30"/>
        <v>0</v>
      </c>
      <c r="AB187" s="12">
        <f t="shared" si="26"/>
        <v>2020</v>
      </c>
      <c r="AC187" s="11">
        <f t="shared" si="27"/>
        <v>5</v>
      </c>
      <c r="AD187" s="11">
        <f ca="1" t="shared" si="28"/>
        <v>0</v>
      </c>
      <c r="AE187" s="11">
        <f t="shared" si="29"/>
        <v>0</v>
      </c>
    </row>
    <row r="188" spans="1:31" ht="15" customHeight="1">
      <c r="A188" s="4">
        <v>611364</v>
      </c>
      <c r="B188" s="4" t="s">
        <v>92</v>
      </c>
      <c r="C188" s="4" t="s">
        <v>528</v>
      </c>
      <c r="D188" s="4" t="s">
        <v>459</v>
      </c>
      <c r="E188" s="6" t="str">
        <f t="shared" si="21"/>
        <v>Odborná způsobilost letos končí, nutno jít na OP k prodloužení OZ</v>
      </c>
      <c r="F188" s="5">
        <v>40993</v>
      </c>
      <c r="G188" s="5"/>
      <c r="H188" s="5">
        <v>41734</v>
      </c>
      <c r="I188" s="5">
        <v>42077</v>
      </c>
      <c r="J188" s="5">
        <v>42442</v>
      </c>
      <c r="V188" s="12">
        <f>YEAR(nemazat!$A$2)-YEAR(F188)</f>
        <v>5</v>
      </c>
      <c r="W188" s="11">
        <f t="shared" si="22"/>
        <v>0</v>
      </c>
      <c r="X188" s="11">
        <f t="shared" si="23"/>
        <v>1</v>
      </c>
      <c r="Y188" s="11">
        <f t="shared" si="24"/>
        <v>1</v>
      </c>
      <c r="Z188" s="11">
        <f t="shared" si="25"/>
        <v>1</v>
      </c>
      <c r="AA188" s="12">
        <f t="shared" si="30"/>
        <v>3</v>
      </c>
      <c r="AB188" s="12">
        <f t="shared" si="26"/>
        <v>2017</v>
      </c>
      <c r="AC188" s="11">
        <f t="shared" si="27"/>
        <v>2</v>
      </c>
      <c r="AD188" s="11">
        <f ca="1" t="shared" si="28"/>
        <v>1</v>
      </c>
      <c r="AE188" s="11">
        <f t="shared" si="29"/>
        <v>1</v>
      </c>
    </row>
    <row r="189" spans="1:31" ht="15" customHeight="1">
      <c r="A189" s="4">
        <v>611364</v>
      </c>
      <c r="B189" s="4" t="s">
        <v>92</v>
      </c>
      <c r="C189" s="4" t="s">
        <v>529</v>
      </c>
      <c r="D189" s="4" t="s">
        <v>620</v>
      </c>
      <c r="E189" s="6" t="str">
        <f t="shared" si="21"/>
        <v>Odborná způsobilost platná do roku 2019</v>
      </c>
      <c r="F189" s="5">
        <v>41740</v>
      </c>
      <c r="G189" s="5"/>
      <c r="H189" s="5"/>
      <c r="I189" s="5"/>
      <c r="J189" s="5"/>
      <c r="V189" s="12">
        <f>YEAR(nemazat!$A$2)-YEAR(F189)</f>
        <v>3</v>
      </c>
      <c r="W189" s="11">
        <f t="shared" si="22"/>
        <v>0</v>
      </c>
      <c r="X189" s="11">
        <f t="shared" si="23"/>
        <v>0</v>
      </c>
      <c r="Y189" s="11">
        <f t="shared" si="24"/>
        <v>0</v>
      </c>
      <c r="Z189" s="11">
        <f t="shared" si="25"/>
        <v>0</v>
      </c>
      <c r="AA189" s="12">
        <f t="shared" si="30"/>
        <v>0</v>
      </c>
      <c r="AB189" s="12">
        <f t="shared" si="26"/>
        <v>2019</v>
      </c>
      <c r="AC189" s="11">
        <f t="shared" si="27"/>
        <v>5</v>
      </c>
      <c r="AD189" s="11">
        <f ca="1" t="shared" si="28"/>
        <v>0</v>
      </c>
      <c r="AE189" s="11">
        <f t="shared" si="29"/>
        <v>0</v>
      </c>
    </row>
    <row r="190" spans="1:31" ht="15" customHeight="1">
      <c r="A190" s="4">
        <v>611364</v>
      </c>
      <c r="B190" s="4" t="s">
        <v>92</v>
      </c>
      <c r="C190" s="4" t="s">
        <v>529</v>
      </c>
      <c r="D190" s="4" t="s">
        <v>458</v>
      </c>
      <c r="E190" s="6" t="str">
        <f t="shared" si="21"/>
        <v>Odborná způsobilost letos končí, nutno jít na OP k prodloužení OZ</v>
      </c>
      <c r="F190" s="5">
        <v>40993</v>
      </c>
      <c r="G190" s="5"/>
      <c r="H190" s="5"/>
      <c r="I190" s="5"/>
      <c r="J190" s="5"/>
      <c r="V190" s="12">
        <f>YEAR(nemazat!$A$2)-YEAR(F190)</f>
        <v>5</v>
      </c>
      <c r="W190" s="11">
        <f t="shared" si="22"/>
        <v>0</v>
      </c>
      <c r="X190" s="11">
        <f t="shared" si="23"/>
        <v>0</v>
      </c>
      <c r="Y190" s="11">
        <f t="shared" si="24"/>
        <v>0</v>
      </c>
      <c r="Z190" s="11">
        <f t="shared" si="25"/>
        <v>0</v>
      </c>
      <c r="AA190" s="12">
        <f t="shared" si="30"/>
        <v>0</v>
      </c>
      <c r="AB190" s="12">
        <f t="shared" si="26"/>
        <v>2017</v>
      </c>
      <c r="AC190" s="11">
        <f t="shared" si="27"/>
        <v>2</v>
      </c>
      <c r="AD190" s="11">
        <f ca="1" t="shared" si="28"/>
        <v>0</v>
      </c>
      <c r="AE190" s="11">
        <f t="shared" si="29"/>
        <v>0</v>
      </c>
    </row>
    <row r="191" spans="1:31" ht="15" customHeight="1">
      <c r="A191" s="4">
        <v>611109</v>
      </c>
      <c r="B191" s="9" t="s">
        <v>93</v>
      </c>
      <c r="C191" s="4" t="s">
        <v>528</v>
      </c>
      <c r="D191" s="4" t="s">
        <v>405</v>
      </c>
      <c r="E191" s="6" t="str">
        <f t="shared" si="21"/>
        <v>Málo OP, musí až na OP k získání OZ (40 hodin) v roce 2017</v>
      </c>
      <c r="F191" s="5">
        <v>41028</v>
      </c>
      <c r="G191" s="5"/>
      <c r="H191" s="5"/>
      <c r="I191" s="5"/>
      <c r="J191" s="5"/>
      <c r="V191" s="12">
        <f>YEAR(nemazat!$A$2)-YEAR(F191)</f>
        <v>5</v>
      </c>
      <c r="W191" s="11">
        <f t="shared" si="22"/>
        <v>0</v>
      </c>
      <c r="X191" s="11">
        <f t="shared" si="23"/>
        <v>0</v>
      </c>
      <c r="Y191" s="11">
        <f t="shared" si="24"/>
        <v>0</v>
      </c>
      <c r="Z191" s="11">
        <f t="shared" si="25"/>
        <v>0</v>
      </c>
      <c r="AA191" s="12">
        <f>SUM(W191:Z191)</f>
        <v>0</v>
      </c>
      <c r="AB191" s="12">
        <f t="shared" si="26"/>
        <v>2017</v>
      </c>
      <c r="AC191" s="11">
        <f t="shared" si="27"/>
        <v>1</v>
      </c>
      <c r="AD191" s="11">
        <f ca="1" t="shared" si="28"/>
        <v>0</v>
      </c>
      <c r="AE191" s="11">
        <f t="shared" si="29"/>
        <v>1</v>
      </c>
    </row>
    <row r="192" spans="1:31" ht="15" customHeight="1">
      <c r="A192" s="4">
        <v>611109</v>
      </c>
      <c r="B192" s="4" t="s">
        <v>93</v>
      </c>
      <c r="C192" s="4" t="s">
        <v>528</v>
      </c>
      <c r="D192" s="4" t="s">
        <v>423</v>
      </c>
      <c r="E192" s="6" t="str">
        <f t="shared" si="21"/>
        <v>Odborná způsobilost platná do roku 2022</v>
      </c>
      <c r="F192" s="17">
        <v>43100</v>
      </c>
      <c r="G192" s="5"/>
      <c r="H192" s="5"/>
      <c r="I192" s="5"/>
      <c r="J192" s="5"/>
      <c r="V192" s="12">
        <f>YEAR(nemazat!$A$2)-YEAR(F192)</f>
        <v>0</v>
      </c>
      <c r="W192" s="11">
        <f t="shared" si="22"/>
        <v>0</v>
      </c>
      <c r="X192" s="11">
        <f t="shared" si="23"/>
        <v>0</v>
      </c>
      <c r="Y192" s="11">
        <f t="shared" si="24"/>
        <v>0</v>
      </c>
      <c r="Z192" s="11">
        <f t="shared" si="25"/>
        <v>0</v>
      </c>
      <c r="AA192" s="12">
        <f t="shared" si="30"/>
        <v>0</v>
      </c>
      <c r="AB192" s="12">
        <f t="shared" si="26"/>
        <v>2022</v>
      </c>
      <c r="AC192" s="11">
        <f t="shared" si="27"/>
        <v>5</v>
      </c>
      <c r="AD192" s="11">
        <f ca="1" t="shared" si="28"/>
        <v>0</v>
      </c>
      <c r="AE192" s="11">
        <f t="shared" si="29"/>
        <v>1</v>
      </c>
    </row>
    <row r="193" spans="1:31" ht="15" customHeight="1">
      <c r="A193" s="4">
        <v>611109</v>
      </c>
      <c r="B193" s="9" t="s">
        <v>93</v>
      </c>
      <c r="C193" s="4" t="s">
        <v>529</v>
      </c>
      <c r="D193" s="4" t="s">
        <v>406</v>
      </c>
      <c r="E193" s="6" t="str">
        <f t="shared" si="21"/>
        <v>Odborná způsobilost letos končí, nutno jít na OP k prodloužení OZ</v>
      </c>
      <c r="F193" s="5">
        <v>41028</v>
      </c>
      <c r="G193" s="5"/>
      <c r="H193" s="5"/>
      <c r="I193" s="5"/>
      <c r="J193" s="5"/>
      <c r="V193" s="12">
        <f>YEAR(nemazat!$A$2)-YEAR(F193)</f>
        <v>5</v>
      </c>
      <c r="W193" s="11">
        <f t="shared" si="22"/>
        <v>0</v>
      </c>
      <c r="X193" s="11">
        <f t="shared" si="23"/>
        <v>0</v>
      </c>
      <c r="Y193" s="11">
        <f t="shared" si="24"/>
        <v>0</v>
      </c>
      <c r="Z193" s="11">
        <f t="shared" si="25"/>
        <v>0</v>
      </c>
      <c r="AA193" s="12">
        <f>SUM(W193:Z193)</f>
        <v>0</v>
      </c>
      <c r="AB193" s="12">
        <f t="shared" si="26"/>
        <v>2017</v>
      </c>
      <c r="AC193" s="11">
        <f t="shared" si="27"/>
        <v>2</v>
      </c>
      <c r="AD193" s="11">
        <f ca="1" t="shared" si="28"/>
        <v>0</v>
      </c>
      <c r="AE193" s="11">
        <f t="shared" si="29"/>
        <v>0</v>
      </c>
    </row>
    <row r="194" spans="1:31" ht="15" customHeight="1">
      <c r="A194" s="4">
        <v>611109</v>
      </c>
      <c r="B194" s="4" t="s">
        <v>93</v>
      </c>
      <c r="C194" s="4" t="s">
        <v>529</v>
      </c>
      <c r="D194" s="4" t="s">
        <v>493</v>
      </c>
      <c r="E194" s="6" t="str">
        <f t="shared" si="21"/>
        <v>Odborná způsobilost letos končí, nutno jít na OP k prodloužení OZ</v>
      </c>
      <c r="F194" s="5">
        <v>41028</v>
      </c>
      <c r="G194" s="5"/>
      <c r="H194" s="5"/>
      <c r="I194" s="5"/>
      <c r="J194" s="5"/>
      <c r="V194" s="12">
        <f>YEAR(nemazat!$A$2)-YEAR(F194)</f>
        <v>5</v>
      </c>
      <c r="W194" s="11">
        <f t="shared" si="22"/>
        <v>0</v>
      </c>
      <c r="X194" s="11">
        <f t="shared" si="23"/>
        <v>0</v>
      </c>
      <c r="Y194" s="11">
        <f t="shared" si="24"/>
        <v>0</v>
      </c>
      <c r="Z194" s="11">
        <f t="shared" si="25"/>
        <v>0</v>
      </c>
      <c r="AA194" s="12">
        <f t="shared" si="30"/>
        <v>0</v>
      </c>
      <c r="AB194" s="12">
        <f t="shared" si="26"/>
        <v>2017</v>
      </c>
      <c r="AC194" s="11">
        <f t="shared" si="27"/>
        <v>2</v>
      </c>
      <c r="AD194" s="11">
        <f ca="1" t="shared" si="28"/>
        <v>0</v>
      </c>
      <c r="AE194" s="11">
        <f t="shared" si="29"/>
        <v>0</v>
      </c>
    </row>
    <row r="195" spans="1:31" ht="15" customHeight="1">
      <c r="A195" s="4">
        <v>611110</v>
      </c>
      <c r="B195" s="4" t="s">
        <v>94</v>
      </c>
      <c r="C195" s="4" t="s">
        <v>528</v>
      </c>
      <c r="D195" s="35" t="s">
        <v>687</v>
      </c>
      <c r="E195" s="6" t="str">
        <f aca="true" t="shared" si="31" ref="E195:E258">IF(AC195=0,CONCATENATE("Odborná způsobilost propadla v roce ",AB195),IF(AC195=1,CONCATENATE("Málo OP, musí až na OP k získání OZ (40 hodin) v roce ",AB195),IF(AC195=2,"Odborná způsobilost letos končí, nutno jít na OP k prodloužení OZ",IF(AC195=3,CONCATENATE("Musí letos na OP k prodloužení OZ, jinak znovu na získání OZ (40 hodin) v roce ",AB195),IF(AC195=4,CONCATENATE("Je doporučeno jít letos na OP k prodloužení OZ"),IF(AC195=5,CONCATENATE("Odborná způsobilost platná do roku ",AB195),"Není odborná způsobilost"))))))</f>
        <v>Odborná způsobilost platná do roku 2022</v>
      </c>
      <c r="F195" s="34">
        <v>43100</v>
      </c>
      <c r="G195" s="5"/>
      <c r="H195" s="5"/>
      <c r="I195" s="5"/>
      <c r="J195" s="5"/>
      <c r="V195" s="12">
        <f>YEAR(nemazat!$A$2)-YEAR(F195)</f>
        <v>0</v>
      </c>
      <c r="W195" s="11">
        <f aca="true" t="shared" si="32" ref="W195:W258">IF(G195,1,0)</f>
        <v>0</v>
      </c>
      <c r="X195" s="11">
        <f aca="true" t="shared" si="33" ref="X195:X258">IF(H195,1,0)</f>
        <v>0</v>
      </c>
      <c r="Y195" s="11">
        <f aca="true" t="shared" si="34" ref="Y195:Y258">IF(I195,1,0)</f>
        <v>0</v>
      </c>
      <c r="Z195" s="11">
        <f aca="true" t="shared" si="35" ref="Z195:Z258">IF(J195,1,0)</f>
        <v>0</v>
      </c>
      <c r="AA195" s="12">
        <f t="shared" si="30"/>
        <v>0</v>
      </c>
      <c r="AB195" s="12">
        <f aca="true" t="shared" si="36" ref="AB195:AB258">YEAR(F195)+5</f>
        <v>2022</v>
      </c>
      <c r="AC195" s="11">
        <f aca="true" t="shared" si="37" ref="AC195:AC258">IF(AE195=1,IF(F195,IF(V195&gt;5,0,IF(V195=0,5,IF(V195=5,IF(AA195&lt;(V195-3),1,2),IF(AA195&lt;(V195-3),1,IF(AA195=(V195-3),3,4))))),-1),IF(F195,IF(V195&gt;5,0,IF(V195=5,2,5)),-1))</f>
        <v>5</v>
      </c>
      <c r="AD195" s="11">
        <f aca="true" ca="1" t="shared" si="38" ref="AD195:AD258">IF(OR(YEAR(G195)=YEAR(TODAY()),YEAR(H195)=YEAR(TODAY()),YEAR(I195)=YEAR(TODAY()),YEAR(J195)=YEAR(TODAY())),1,0)</f>
        <v>0</v>
      </c>
      <c r="AE195" s="11">
        <f aca="true" t="shared" si="39" ref="AE195:AE258">IF(MID(C195,1,3)="vel",1,0)</f>
        <v>1</v>
      </c>
    </row>
    <row r="196" spans="1:31" ht="15" customHeight="1">
      <c r="A196" s="4">
        <v>611110</v>
      </c>
      <c r="B196" s="9" t="s">
        <v>94</v>
      </c>
      <c r="C196" s="4" t="s">
        <v>528</v>
      </c>
      <c r="D196" s="4" t="s">
        <v>207</v>
      </c>
      <c r="E196" s="6" t="str">
        <f t="shared" si="31"/>
        <v>Je doporučeno jít letos na OP k prodloužení OZ</v>
      </c>
      <c r="F196" s="5">
        <v>42077</v>
      </c>
      <c r="G196" s="33">
        <v>42442</v>
      </c>
      <c r="H196" s="5"/>
      <c r="I196" s="5"/>
      <c r="J196" s="5"/>
      <c r="V196" s="12">
        <f>YEAR(nemazat!$A$2)-YEAR(F196)</f>
        <v>2</v>
      </c>
      <c r="W196" s="11">
        <f t="shared" si="32"/>
        <v>1</v>
      </c>
      <c r="X196" s="11">
        <f t="shared" si="33"/>
        <v>0</v>
      </c>
      <c r="Y196" s="11">
        <f t="shared" si="34"/>
        <v>0</v>
      </c>
      <c r="Z196" s="11">
        <f t="shared" si="35"/>
        <v>0</v>
      </c>
      <c r="AA196" s="12">
        <f t="shared" si="30"/>
        <v>1</v>
      </c>
      <c r="AB196" s="12">
        <f t="shared" si="36"/>
        <v>2020</v>
      </c>
      <c r="AC196" s="11">
        <f t="shared" si="37"/>
        <v>4</v>
      </c>
      <c r="AD196" s="11">
        <f ca="1" t="shared" si="38"/>
        <v>1</v>
      </c>
      <c r="AE196" s="11">
        <f t="shared" si="39"/>
        <v>1</v>
      </c>
    </row>
    <row r="197" spans="1:31" ht="15" customHeight="1">
      <c r="A197" s="4">
        <v>611110</v>
      </c>
      <c r="B197" s="9" t="s">
        <v>94</v>
      </c>
      <c r="C197" s="4" t="s">
        <v>528</v>
      </c>
      <c r="D197" s="4" t="s">
        <v>407</v>
      </c>
      <c r="E197" s="6" t="str">
        <f t="shared" si="31"/>
        <v>Odborná způsobilost letos končí, nutno jít na OP k prodloužení OZ</v>
      </c>
      <c r="F197" s="5">
        <v>40993</v>
      </c>
      <c r="G197" s="5"/>
      <c r="H197" s="5">
        <v>41734</v>
      </c>
      <c r="I197" s="5">
        <v>42077</v>
      </c>
      <c r="J197" s="5">
        <v>42442</v>
      </c>
      <c r="V197" s="12">
        <f>YEAR(nemazat!$A$2)-YEAR(F197)</f>
        <v>5</v>
      </c>
      <c r="W197" s="11">
        <f t="shared" si="32"/>
        <v>0</v>
      </c>
      <c r="X197" s="11">
        <f t="shared" si="33"/>
        <v>1</v>
      </c>
      <c r="Y197" s="11">
        <f t="shared" si="34"/>
        <v>1</v>
      </c>
      <c r="Z197" s="11">
        <f t="shared" si="35"/>
        <v>1</v>
      </c>
      <c r="AA197" s="12">
        <f t="shared" si="30"/>
        <v>3</v>
      </c>
      <c r="AB197" s="12">
        <f t="shared" si="36"/>
        <v>2017</v>
      </c>
      <c r="AC197" s="11">
        <f t="shared" si="37"/>
        <v>2</v>
      </c>
      <c r="AD197" s="11">
        <f ca="1" t="shared" si="38"/>
        <v>1</v>
      </c>
      <c r="AE197" s="11">
        <f t="shared" si="39"/>
        <v>1</v>
      </c>
    </row>
    <row r="198" spans="1:31" ht="15" customHeight="1">
      <c r="A198" s="4">
        <v>611110</v>
      </c>
      <c r="B198" s="4" t="s">
        <v>94</v>
      </c>
      <c r="C198" s="4" t="s">
        <v>587</v>
      </c>
      <c r="D198" s="4" t="s">
        <v>408</v>
      </c>
      <c r="E198" s="6" t="str">
        <f t="shared" si="31"/>
        <v>Odborná způsobilost platná do roku 2021</v>
      </c>
      <c r="F198" s="5">
        <v>42468</v>
      </c>
      <c r="G198" s="5"/>
      <c r="H198" s="5"/>
      <c r="I198" s="5"/>
      <c r="J198" s="5"/>
      <c r="V198" s="12">
        <f>YEAR(nemazat!$A$2)-YEAR(F198)</f>
        <v>1</v>
      </c>
      <c r="W198" s="11">
        <f t="shared" si="32"/>
        <v>0</v>
      </c>
      <c r="X198" s="11">
        <f t="shared" si="33"/>
        <v>0</v>
      </c>
      <c r="Y198" s="11">
        <f t="shared" si="34"/>
        <v>0</v>
      </c>
      <c r="Z198" s="11">
        <f t="shared" si="35"/>
        <v>0</v>
      </c>
      <c r="AA198" s="12">
        <f t="shared" si="30"/>
        <v>0</v>
      </c>
      <c r="AB198" s="12">
        <f t="shared" si="36"/>
        <v>2021</v>
      </c>
      <c r="AC198" s="11">
        <f t="shared" si="37"/>
        <v>5</v>
      </c>
      <c r="AD198" s="11">
        <f ca="1" t="shared" si="38"/>
        <v>0</v>
      </c>
      <c r="AE198" s="11">
        <f t="shared" si="39"/>
        <v>0</v>
      </c>
    </row>
    <row r="199" spans="1:31" ht="15" customHeight="1">
      <c r="A199" s="4">
        <v>611110</v>
      </c>
      <c r="B199" s="4" t="s">
        <v>94</v>
      </c>
      <c r="C199" s="4" t="s">
        <v>587</v>
      </c>
      <c r="D199" s="4" t="s">
        <v>409</v>
      </c>
      <c r="E199" s="6" t="str">
        <f t="shared" si="31"/>
        <v>Odborná způsobilost platná do roku 2019</v>
      </c>
      <c r="F199" s="5">
        <v>41713</v>
      </c>
      <c r="G199" s="5"/>
      <c r="H199" s="5"/>
      <c r="I199" s="5"/>
      <c r="J199" s="5"/>
      <c r="V199" s="12">
        <f>YEAR(nemazat!$A$2)-YEAR(F199)</f>
        <v>3</v>
      </c>
      <c r="W199" s="11">
        <f t="shared" si="32"/>
        <v>0</v>
      </c>
      <c r="X199" s="11">
        <f t="shared" si="33"/>
        <v>0</v>
      </c>
      <c r="Y199" s="11">
        <f t="shared" si="34"/>
        <v>0</v>
      </c>
      <c r="Z199" s="11">
        <f t="shared" si="35"/>
        <v>0</v>
      </c>
      <c r="AA199" s="12">
        <f t="shared" si="30"/>
        <v>0</v>
      </c>
      <c r="AB199" s="12">
        <f t="shared" si="36"/>
        <v>2019</v>
      </c>
      <c r="AC199" s="11">
        <f t="shared" si="37"/>
        <v>5</v>
      </c>
      <c r="AD199" s="11">
        <f ca="1" t="shared" si="38"/>
        <v>0</v>
      </c>
      <c r="AE199" s="11">
        <f t="shared" si="39"/>
        <v>0</v>
      </c>
    </row>
    <row r="200" spans="1:31" ht="15" customHeight="1">
      <c r="A200" s="4">
        <v>611110</v>
      </c>
      <c r="B200" s="4" t="s">
        <v>94</v>
      </c>
      <c r="C200" s="4" t="s">
        <v>587</v>
      </c>
      <c r="D200" s="4" t="s">
        <v>399</v>
      </c>
      <c r="E200" s="6" t="str">
        <f t="shared" si="31"/>
        <v>Odborná způsobilost platná do roku 2018</v>
      </c>
      <c r="F200" s="5">
        <v>41357</v>
      </c>
      <c r="G200" s="5"/>
      <c r="H200" s="5"/>
      <c r="I200" s="5"/>
      <c r="J200" s="5"/>
      <c r="V200" s="12">
        <f>YEAR(nemazat!$A$2)-YEAR(F200)</f>
        <v>4</v>
      </c>
      <c r="W200" s="11">
        <f t="shared" si="32"/>
        <v>0</v>
      </c>
      <c r="X200" s="11">
        <f t="shared" si="33"/>
        <v>0</v>
      </c>
      <c r="Y200" s="11">
        <f t="shared" si="34"/>
        <v>0</v>
      </c>
      <c r="Z200" s="11">
        <f t="shared" si="35"/>
        <v>0</v>
      </c>
      <c r="AA200" s="12">
        <f t="shared" si="30"/>
        <v>0</v>
      </c>
      <c r="AB200" s="12">
        <f t="shared" si="36"/>
        <v>2018</v>
      </c>
      <c r="AC200" s="11">
        <f t="shared" si="37"/>
        <v>5</v>
      </c>
      <c r="AD200" s="11">
        <f ca="1" t="shared" si="38"/>
        <v>0</v>
      </c>
      <c r="AE200" s="11">
        <f t="shared" si="39"/>
        <v>0</v>
      </c>
    </row>
    <row r="201" spans="1:31" ht="15" customHeight="1">
      <c r="A201" s="4">
        <v>611110</v>
      </c>
      <c r="B201" s="4" t="s">
        <v>94</v>
      </c>
      <c r="C201" s="4" t="s">
        <v>587</v>
      </c>
      <c r="D201" s="4" t="s">
        <v>410</v>
      </c>
      <c r="E201" s="6" t="str">
        <f t="shared" si="31"/>
        <v>Odborná způsobilost letos končí, nutno jít na OP k prodloužení OZ</v>
      </c>
      <c r="F201" s="5">
        <v>40993</v>
      </c>
      <c r="G201" s="5"/>
      <c r="H201" s="5"/>
      <c r="I201" s="5"/>
      <c r="J201" s="5"/>
      <c r="V201" s="12">
        <f>YEAR(nemazat!$A$2)-YEAR(F201)</f>
        <v>5</v>
      </c>
      <c r="W201" s="11">
        <f t="shared" si="32"/>
        <v>0</v>
      </c>
      <c r="X201" s="11">
        <f t="shared" si="33"/>
        <v>0</v>
      </c>
      <c r="Y201" s="11">
        <f t="shared" si="34"/>
        <v>0</v>
      </c>
      <c r="Z201" s="11">
        <f t="shared" si="35"/>
        <v>0</v>
      </c>
      <c r="AA201" s="12">
        <f>SUM(W201:Z201)</f>
        <v>0</v>
      </c>
      <c r="AB201" s="12">
        <f t="shared" si="36"/>
        <v>2017</v>
      </c>
      <c r="AC201" s="11">
        <f t="shared" si="37"/>
        <v>2</v>
      </c>
      <c r="AD201" s="11">
        <f ca="1" t="shared" si="38"/>
        <v>0</v>
      </c>
      <c r="AE201" s="11">
        <f t="shared" si="39"/>
        <v>0</v>
      </c>
    </row>
    <row r="202" spans="1:31" ht="15" customHeight="1">
      <c r="A202" s="4">
        <v>611110</v>
      </c>
      <c r="B202" s="4" t="s">
        <v>94</v>
      </c>
      <c r="C202" s="4" t="s">
        <v>587</v>
      </c>
      <c r="D202" s="4" t="s">
        <v>565</v>
      </c>
      <c r="E202" s="6" t="str">
        <f t="shared" si="31"/>
        <v>Odborná způsobilost platná do roku 2018</v>
      </c>
      <c r="F202" s="5">
        <v>41357</v>
      </c>
      <c r="G202" s="5"/>
      <c r="H202" s="5"/>
      <c r="I202" s="5"/>
      <c r="J202" s="5"/>
      <c r="V202" s="12">
        <f>YEAR(nemazat!$A$2)-YEAR(F202)</f>
        <v>4</v>
      </c>
      <c r="W202" s="11">
        <f t="shared" si="32"/>
        <v>0</v>
      </c>
      <c r="X202" s="11">
        <f t="shared" si="33"/>
        <v>0</v>
      </c>
      <c r="Y202" s="11">
        <f t="shared" si="34"/>
        <v>0</v>
      </c>
      <c r="Z202" s="11">
        <f t="shared" si="35"/>
        <v>0</v>
      </c>
      <c r="AA202" s="12">
        <f>SUM(W202:Z202)</f>
        <v>0</v>
      </c>
      <c r="AB202" s="12">
        <f t="shared" si="36"/>
        <v>2018</v>
      </c>
      <c r="AC202" s="11">
        <f t="shared" si="37"/>
        <v>5</v>
      </c>
      <c r="AD202" s="11">
        <f ca="1" t="shared" si="38"/>
        <v>0</v>
      </c>
      <c r="AE202" s="11">
        <f t="shared" si="39"/>
        <v>0</v>
      </c>
    </row>
    <row r="203" spans="1:31" ht="15" customHeight="1">
      <c r="A203" s="4">
        <v>611216</v>
      </c>
      <c r="B203" s="4" t="s">
        <v>95</v>
      </c>
      <c r="C203" s="4" t="s">
        <v>528</v>
      </c>
      <c r="D203" s="4" t="s">
        <v>464</v>
      </c>
      <c r="E203" s="6" t="str">
        <f t="shared" si="31"/>
        <v>Málo OP, musí až na OP k získání OZ (40 hodin) v roce 2017</v>
      </c>
      <c r="F203" s="5">
        <v>40993</v>
      </c>
      <c r="G203" s="5"/>
      <c r="H203" s="5"/>
      <c r="I203" s="5"/>
      <c r="J203" s="5"/>
      <c r="V203" s="12">
        <f>YEAR(nemazat!$A$2)-YEAR(F203)</f>
        <v>5</v>
      </c>
      <c r="W203" s="11">
        <f t="shared" si="32"/>
        <v>0</v>
      </c>
      <c r="X203" s="11">
        <f t="shared" si="33"/>
        <v>0</v>
      </c>
      <c r="Y203" s="11">
        <f t="shared" si="34"/>
        <v>0</v>
      </c>
      <c r="Z203" s="11">
        <f t="shared" si="35"/>
        <v>0</v>
      </c>
      <c r="AA203" s="12">
        <f t="shared" si="30"/>
        <v>0</v>
      </c>
      <c r="AB203" s="12">
        <f t="shared" si="36"/>
        <v>2017</v>
      </c>
      <c r="AC203" s="11">
        <f t="shared" si="37"/>
        <v>1</v>
      </c>
      <c r="AD203" s="11">
        <f ca="1" t="shared" si="38"/>
        <v>0</v>
      </c>
      <c r="AE203" s="11">
        <f t="shared" si="39"/>
        <v>1</v>
      </c>
    </row>
    <row r="204" spans="1:31" ht="15" customHeight="1">
      <c r="A204" s="4">
        <v>611216</v>
      </c>
      <c r="B204" s="4" t="s">
        <v>95</v>
      </c>
      <c r="C204" s="4" t="s">
        <v>528</v>
      </c>
      <c r="D204" s="4" t="s">
        <v>465</v>
      </c>
      <c r="E204" s="6" t="str">
        <f t="shared" si="31"/>
        <v>Málo OP, musí až na OP k získání OZ (40 hodin) v roce 2017</v>
      </c>
      <c r="F204" s="5">
        <v>40993</v>
      </c>
      <c r="G204" s="5"/>
      <c r="H204" s="5"/>
      <c r="I204" s="5"/>
      <c r="J204" s="5"/>
      <c r="V204" s="12">
        <f>YEAR(nemazat!$A$2)-YEAR(F204)</f>
        <v>5</v>
      </c>
      <c r="W204" s="11">
        <f t="shared" si="32"/>
        <v>0</v>
      </c>
      <c r="X204" s="11">
        <f t="shared" si="33"/>
        <v>0</v>
      </c>
      <c r="Y204" s="11">
        <f t="shared" si="34"/>
        <v>0</v>
      </c>
      <c r="Z204" s="11">
        <f t="shared" si="35"/>
        <v>0</v>
      </c>
      <c r="AA204" s="12">
        <f t="shared" si="30"/>
        <v>0</v>
      </c>
      <c r="AB204" s="12">
        <f t="shared" si="36"/>
        <v>2017</v>
      </c>
      <c r="AC204" s="11">
        <f t="shared" si="37"/>
        <v>1</v>
      </c>
      <c r="AD204" s="11">
        <f ca="1" t="shared" si="38"/>
        <v>0</v>
      </c>
      <c r="AE204" s="11">
        <f t="shared" si="39"/>
        <v>1</v>
      </c>
    </row>
    <row r="205" spans="1:31" ht="15" customHeight="1">
      <c r="A205" s="4">
        <v>611216</v>
      </c>
      <c r="B205" s="4" t="s">
        <v>95</v>
      </c>
      <c r="C205" s="4" t="s">
        <v>528</v>
      </c>
      <c r="D205" s="4" t="s">
        <v>460</v>
      </c>
      <c r="E205" s="6" t="str">
        <f t="shared" si="31"/>
        <v>Málo OP, musí až na OP k získání OZ (40 hodin) v roce 2017</v>
      </c>
      <c r="F205" s="5">
        <v>40993</v>
      </c>
      <c r="G205" s="5"/>
      <c r="H205" s="5"/>
      <c r="I205" s="5"/>
      <c r="J205" s="5"/>
      <c r="V205" s="12">
        <f>YEAR(nemazat!$A$2)-YEAR(F205)</f>
        <v>5</v>
      </c>
      <c r="W205" s="11">
        <f t="shared" si="32"/>
        <v>0</v>
      </c>
      <c r="X205" s="11">
        <f t="shared" si="33"/>
        <v>0</v>
      </c>
      <c r="Y205" s="11">
        <f t="shared" si="34"/>
        <v>0</v>
      </c>
      <c r="Z205" s="11">
        <f t="shared" si="35"/>
        <v>0</v>
      </c>
      <c r="AA205" s="12">
        <f t="shared" si="30"/>
        <v>0</v>
      </c>
      <c r="AB205" s="12">
        <f t="shared" si="36"/>
        <v>2017</v>
      </c>
      <c r="AC205" s="11">
        <f t="shared" si="37"/>
        <v>1</v>
      </c>
      <c r="AD205" s="11">
        <f ca="1" t="shared" si="38"/>
        <v>0</v>
      </c>
      <c r="AE205" s="11">
        <f t="shared" si="39"/>
        <v>1</v>
      </c>
    </row>
    <row r="206" spans="1:31" ht="15" customHeight="1">
      <c r="A206" s="4">
        <v>611216</v>
      </c>
      <c r="B206" s="4" t="s">
        <v>95</v>
      </c>
      <c r="C206" s="4" t="s">
        <v>529</v>
      </c>
      <c r="D206" s="4" t="s">
        <v>463</v>
      </c>
      <c r="E206" s="6" t="str">
        <f t="shared" si="31"/>
        <v>Odborná způsobilost letos končí, nutno jít na OP k prodloužení OZ</v>
      </c>
      <c r="F206" s="5">
        <v>40993</v>
      </c>
      <c r="G206" s="5"/>
      <c r="H206" s="5"/>
      <c r="I206" s="5"/>
      <c r="J206" s="5"/>
      <c r="V206" s="12">
        <f>YEAR(nemazat!$A$2)-YEAR(F206)</f>
        <v>5</v>
      </c>
      <c r="W206" s="11">
        <f t="shared" si="32"/>
        <v>0</v>
      </c>
      <c r="X206" s="11">
        <f t="shared" si="33"/>
        <v>0</v>
      </c>
      <c r="Y206" s="11">
        <f t="shared" si="34"/>
        <v>0</v>
      </c>
      <c r="Z206" s="11">
        <f t="shared" si="35"/>
        <v>0</v>
      </c>
      <c r="AA206" s="12">
        <f t="shared" si="30"/>
        <v>0</v>
      </c>
      <c r="AB206" s="12">
        <f t="shared" si="36"/>
        <v>2017</v>
      </c>
      <c r="AC206" s="11">
        <f t="shared" si="37"/>
        <v>2</v>
      </c>
      <c r="AD206" s="11">
        <f ca="1" t="shared" si="38"/>
        <v>0</v>
      </c>
      <c r="AE206" s="11">
        <f t="shared" si="39"/>
        <v>0</v>
      </c>
    </row>
    <row r="207" spans="1:31" ht="15" customHeight="1">
      <c r="A207" s="4">
        <v>611216</v>
      </c>
      <c r="B207" s="4" t="s">
        <v>95</v>
      </c>
      <c r="C207" s="4" t="s">
        <v>529</v>
      </c>
      <c r="D207" s="4" t="s">
        <v>461</v>
      </c>
      <c r="E207" s="6" t="str">
        <f t="shared" si="31"/>
        <v>Odborná způsobilost letos končí, nutno jít na OP k prodloužení OZ</v>
      </c>
      <c r="F207" s="5">
        <v>40993</v>
      </c>
      <c r="G207" s="5"/>
      <c r="H207" s="5"/>
      <c r="I207" s="5"/>
      <c r="J207" s="5"/>
      <c r="V207" s="12">
        <f>YEAR(nemazat!$A$2)-YEAR(F207)</f>
        <v>5</v>
      </c>
      <c r="W207" s="11">
        <f t="shared" si="32"/>
        <v>0</v>
      </c>
      <c r="X207" s="11">
        <f t="shared" si="33"/>
        <v>0</v>
      </c>
      <c r="Y207" s="11">
        <f t="shared" si="34"/>
        <v>0</v>
      </c>
      <c r="Z207" s="11">
        <f t="shared" si="35"/>
        <v>0</v>
      </c>
      <c r="AA207" s="12">
        <f t="shared" si="30"/>
        <v>0</v>
      </c>
      <c r="AB207" s="12">
        <f t="shared" si="36"/>
        <v>2017</v>
      </c>
      <c r="AC207" s="11">
        <f t="shared" si="37"/>
        <v>2</v>
      </c>
      <c r="AD207" s="11">
        <f ca="1" t="shared" si="38"/>
        <v>0</v>
      </c>
      <c r="AE207" s="11">
        <f t="shared" si="39"/>
        <v>0</v>
      </c>
    </row>
    <row r="208" spans="1:31" ht="15" customHeight="1">
      <c r="A208" s="4">
        <v>611216</v>
      </c>
      <c r="B208" s="4" t="s">
        <v>95</v>
      </c>
      <c r="C208" s="4" t="s">
        <v>529</v>
      </c>
      <c r="D208" s="4" t="s">
        <v>462</v>
      </c>
      <c r="E208" s="6" t="str">
        <f t="shared" si="31"/>
        <v>Odborná způsobilost letos končí, nutno jít na OP k prodloužení OZ</v>
      </c>
      <c r="F208" s="5">
        <v>40993</v>
      </c>
      <c r="G208" s="5"/>
      <c r="H208" s="5"/>
      <c r="I208" s="5"/>
      <c r="J208" s="5"/>
      <c r="V208" s="12">
        <f>YEAR(nemazat!$A$2)-YEAR(F208)</f>
        <v>5</v>
      </c>
      <c r="W208" s="11">
        <f t="shared" si="32"/>
        <v>0</v>
      </c>
      <c r="X208" s="11">
        <f t="shared" si="33"/>
        <v>0</v>
      </c>
      <c r="Y208" s="11">
        <f t="shared" si="34"/>
        <v>0</v>
      </c>
      <c r="Z208" s="11">
        <f t="shared" si="35"/>
        <v>0</v>
      </c>
      <c r="AA208" s="12">
        <f>SUM(W208:Z208)</f>
        <v>0</v>
      </c>
      <c r="AB208" s="12">
        <f t="shared" si="36"/>
        <v>2017</v>
      </c>
      <c r="AC208" s="11">
        <f t="shared" si="37"/>
        <v>2</v>
      </c>
      <c r="AD208" s="11">
        <f ca="1" t="shared" si="38"/>
        <v>0</v>
      </c>
      <c r="AE208" s="11">
        <f t="shared" si="39"/>
        <v>0</v>
      </c>
    </row>
    <row r="209" spans="1:31" ht="15" customHeight="1">
      <c r="A209" s="4">
        <v>611217</v>
      </c>
      <c r="B209" s="9" t="s">
        <v>96</v>
      </c>
      <c r="C209" s="4" t="s">
        <v>528</v>
      </c>
      <c r="D209" s="4" t="s">
        <v>400</v>
      </c>
      <c r="E209" s="6" t="str">
        <f t="shared" si="31"/>
        <v>Musí letos na OP k prodloužení OZ, jinak znovu na získání OZ (40 hodin) v roce 2018</v>
      </c>
      <c r="F209" s="5">
        <v>41357</v>
      </c>
      <c r="G209" s="5"/>
      <c r="H209" s="5">
        <v>42077</v>
      </c>
      <c r="I209" s="5"/>
      <c r="J209" s="5"/>
      <c r="V209" s="12">
        <f>YEAR(nemazat!$A$2)-YEAR(F209)</f>
        <v>4</v>
      </c>
      <c r="W209" s="11">
        <f t="shared" si="32"/>
        <v>0</v>
      </c>
      <c r="X209" s="11">
        <f t="shared" si="33"/>
        <v>1</v>
      </c>
      <c r="Y209" s="11">
        <f t="shared" si="34"/>
        <v>0</v>
      </c>
      <c r="Z209" s="11">
        <f t="shared" si="35"/>
        <v>0</v>
      </c>
      <c r="AA209" s="12">
        <f aca="true" t="shared" si="40" ref="AA209:AA265">SUM(W209:Z209)</f>
        <v>1</v>
      </c>
      <c r="AB209" s="12">
        <f t="shared" si="36"/>
        <v>2018</v>
      </c>
      <c r="AC209" s="11">
        <f t="shared" si="37"/>
        <v>3</v>
      </c>
      <c r="AD209" s="11">
        <f ca="1" t="shared" si="38"/>
        <v>0</v>
      </c>
      <c r="AE209" s="11">
        <f t="shared" si="39"/>
        <v>1</v>
      </c>
    </row>
    <row r="210" spans="1:31" ht="15" customHeight="1">
      <c r="A210" s="4">
        <v>611217</v>
      </c>
      <c r="B210" s="9" t="s">
        <v>96</v>
      </c>
      <c r="C210" s="4" t="s">
        <v>529</v>
      </c>
      <c r="D210" s="4" t="s">
        <v>646</v>
      </c>
      <c r="E210" s="6" t="str">
        <f t="shared" si="31"/>
        <v>Odborná způsobilost platná do roku 2020</v>
      </c>
      <c r="F210" s="5">
        <v>42097</v>
      </c>
      <c r="G210" s="5"/>
      <c r="H210" s="5"/>
      <c r="I210" s="5"/>
      <c r="J210" s="5"/>
      <c r="V210" s="12">
        <f>YEAR(nemazat!$A$2)-YEAR(F210)</f>
        <v>2</v>
      </c>
      <c r="W210" s="11">
        <f t="shared" si="32"/>
        <v>0</v>
      </c>
      <c r="X210" s="11">
        <f t="shared" si="33"/>
        <v>0</v>
      </c>
      <c r="Y210" s="11">
        <f t="shared" si="34"/>
        <v>0</v>
      </c>
      <c r="Z210" s="11">
        <f t="shared" si="35"/>
        <v>0</v>
      </c>
      <c r="AA210" s="12">
        <f t="shared" si="40"/>
        <v>0</v>
      </c>
      <c r="AB210" s="12">
        <f t="shared" si="36"/>
        <v>2020</v>
      </c>
      <c r="AC210" s="11">
        <f t="shared" si="37"/>
        <v>5</v>
      </c>
      <c r="AD210" s="11">
        <f ca="1" t="shared" si="38"/>
        <v>0</v>
      </c>
      <c r="AE210" s="11">
        <f t="shared" si="39"/>
        <v>0</v>
      </c>
    </row>
    <row r="211" spans="1:31" ht="15" customHeight="1">
      <c r="A211" s="4">
        <v>611218</v>
      </c>
      <c r="B211" s="4" t="s">
        <v>97</v>
      </c>
      <c r="C211" s="4" t="s">
        <v>528</v>
      </c>
      <c r="D211" s="4" t="s">
        <v>503</v>
      </c>
      <c r="E211" s="6" t="str">
        <f t="shared" si="31"/>
        <v>Je doporučeno jít letos na OP k prodloužení OZ</v>
      </c>
      <c r="F211" s="5">
        <v>41357</v>
      </c>
      <c r="G211" s="5"/>
      <c r="H211" s="5">
        <v>42077</v>
      </c>
      <c r="I211" s="5">
        <v>42442</v>
      </c>
      <c r="J211" s="5"/>
      <c r="V211" s="12">
        <f>YEAR(nemazat!$A$2)-YEAR(F211)</f>
        <v>4</v>
      </c>
      <c r="W211" s="11">
        <f t="shared" si="32"/>
        <v>0</v>
      </c>
      <c r="X211" s="11">
        <f t="shared" si="33"/>
        <v>1</v>
      </c>
      <c r="Y211" s="11">
        <f t="shared" si="34"/>
        <v>1</v>
      </c>
      <c r="Z211" s="11">
        <f t="shared" si="35"/>
        <v>0</v>
      </c>
      <c r="AA211" s="12">
        <f t="shared" si="40"/>
        <v>2</v>
      </c>
      <c r="AB211" s="12">
        <f t="shared" si="36"/>
        <v>2018</v>
      </c>
      <c r="AC211" s="11">
        <f t="shared" si="37"/>
        <v>4</v>
      </c>
      <c r="AD211" s="11">
        <f ca="1" t="shared" si="38"/>
        <v>1</v>
      </c>
      <c r="AE211" s="11">
        <f t="shared" si="39"/>
        <v>1</v>
      </c>
    </row>
    <row r="212" spans="1:31" ht="15" customHeight="1">
      <c r="A212" s="4">
        <v>611218</v>
      </c>
      <c r="B212" s="4" t="s">
        <v>97</v>
      </c>
      <c r="C212" s="4" t="s">
        <v>587</v>
      </c>
      <c r="D212" s="4" t="s">
        <v>612</v>
      </c>
      <c r="E212" s="6" t="str">
        <f t="shared" si="31"/>
        <v>Odborná způsobilost platná do roku 2019</v>
      </c>
      <c r="F212" s="5">
        <v>41740</v>
      </c>
      <c r="G212" s="5"/>
      <c r="H212" s="5"/>
      <c r="I212" s="5"/>
      <c r="J212" s="5"/>
      <c r="V212" s="12">
        <f>YEAR(nemazat!$A$2)-YEAR(F212)</f>
        <v>3</v>
      </c>
      <c r="W212" s="11">
        <f t="shared" si="32"/>
        <v>0</v>
      </c>
      <c r="X212" s="11">
        <f t="shared" si="33"/>
        <v>0</v>
      </c>
      <c r="Y212" s="11">
        <f t="shared" si="34"/>
        <v>0</v>
      </c>
      <c r="Z212" s="11">
        <f t="shared" si="35"/>
        <v>0</v>
      </c>
      <c r="AA212" s="12">
        <f t="shared" si="40"/>
        <v>0</v>
      </c>
      <c r="AB212" s="12">
        <f t="shared" si="36"/>
        <v>2019</v>
      </c>
      <c r="AC212" s="11">
        <f t="shared" si="37"/>
        <v>5</v>
      </c>
      <c r="AD212" s="11">
        <f ca="1" t="shared" si="38"/>
        <v>0</v>
      </c>
      <c r="AE212" s="11">
        <f t="shared" si="39"/>
        <v>0</v>
      </c>
    </row>
    <row r="213" spans="1:31" ht="15" customHeight="1">
      <c r="A213" s="4">
        <v>611218</v>
      </c>
      <c r="B213" s="4" t="s">
        <v>97</v>
      </c>
      <c r="C213" s="4" t="s">
        <v>587</v>
      </c>
      <c r="D213" s="4" t="s">
        <v>505</v>
      </c>
      <c r="E213" s="6" t="str">
        <f t="shared" si="31"/>
        <v>Odborná způsobilost platná do roku 2018</v>
      </c>
      <c r="F213" s="5">
        <v>41357</v>
      </c>
      <c r="G213" s="5"/>
      <c r="H213" s="5"/>
      <c r="I213" s="5"/>
      <c r="J213" s="5"/>
      <c r="V213" s="12">
        <f>YEAR(nemazat!$A$2)-YEAR(F213)</f>
        <v>4</v>
      </c>
      <c r="W213" s="11">
        <f t="shared" si="32"/>
        <v>0</v>
      </c>
      <c r="X213" s="11">
        <f t="shared" si="33"/>
        <v>0</v>
      </c>
      <c r="Y213" s="11">
        <f t="shared" si="34"/>
        <v>0</v>
      </c>
      <c r="Z213" s="11">
        <f t="shared" si="35"/>
        <v>0</v>
      </c>
      <c r="AA213" s="12">
        <f t="shared" si="40"/>
        <v>0</v>
      </c>
      <c r="AB213" s="12">
        <f t="shared" si="36"/>
        <v>2018</v>
      </c>
      <c r="AC213" s="11">
        <f t="shared" si="37"/>
        <v>5</v>
      </c>
      <c r="AD213" s="11">
        <f ca="1" t="shared" si="38"/>
        <v>0</v>
      </c>
      <c r="AE213" s="11">
        <f t="shared" si="39"/>
        <v>0</v>
      </c>
    </row>
    <row r="214" spans="1:31" ht="15" customHeight="1">
      <c r="A214" s="4">
        <v>611218</v>
      </c>
      <c r="B214" s="4" t="s">
        <v>97</v>
      </c>
      <c r="C214" s="4" t="s">
        <v>587</v>
      </c>
      <c r="D214" s="4" t="s">
        <v>504</v>
      </c>
      <c r="E214" s="6" t="str">
        <f t="shared" si="31"/>
        <v>Odborná způsobilost platná do roku 2018</v>
      </c>
      <c r="F214" s="5">
        <v>41357</v>
      </c>
      <c r="G214" s="5"/>
      <c r="H214" s="5"/>
      <c r="I214" s="5"/>
      <c r="J214" s="5"/>
      <c r="V214" s="12">
        <f>YEAR(nemazat!$A$2)-YEAR(F214)</f>
        <v>4</v>
      </c>
      <c r="W214" s="11">
        <f t="shared" si="32"/>
        <v>0</v>
      </c>
      <c r="X214" s="11">
        <f t="shared" si="33"/>
        <v>0</v>
      </c>
      <c r="Y214" s="11">
        <f t="shared" si="34"/>
        <v>0</v>
      </c>
      <c r="Z214" s="11">
        <f t="shared" si="35"/>
        <v>0</v>
      </c>
      <c r="AA214" s="12">
        <f>SUM(W214:Z214)</f>
        <v>0</v>
      </c>
      <c r="AB214" s="12">
        <f t="shared" si="36"/>
        <v>2018</v>
      </c>
      <c r="AC214" s="11">
        <f t="shared" si="37"/>
        <v>5</v>
      </c>
      <c r="AD214" s="11">
        <f ca="1" t="shared" si="38"/>
        <v>0</v>
      </c>
      <c r="AE214" s="11">
        <f t="shared" si="39"/>
        <v>0</v>
      </c>
    </row>
    <row r="215" spans="1:31" ht="15" customHeight="1">
      <c r="A215" s="4">
        <v>611218</v>
      </c>
      <c r="B215" s="4" t="s">
        <v>97</v>
      </c>
      <c r="C215" s="4" t="s">
        <v>587</v>
      </c>
      <c r="D215" s="9" t="s">
        <v>740</v>
      </c>
      <c r="E215" s="6" t="str">
        <f t="shared" si="31"/>
        <v>Odborná způsobilost platná do roku 2022</v>
      </c>
      <c r="F215" s="34">
        <v>43100</v>
      </c>
      <c r="G215" s="5"/>
      <c r="H215" s="5"/>
      <c r="I215" s="5"/>
      <c r="J215" s="5"/>
      <c r="V215" s="12">
        <f>YEAR(nemazat!$A$2)-YEAR(F215)</f>
        <v>0</v>
      </c>
      <c r="W215" s="11">
        <f t="shared" si="32"/>
        <v>0</v>
      </c>
      <c r="X215" s="11">
        <f t="shared" si="33"/>
        <v>0</v>
      </c>
      <c r="Y215" s="11">
        <f t="shared" si="34"/>
        <v>0</v>
      </c>
      <c r="Z215" s="11">
        <f t="shared" si="35"/>
        <v>0</v>
      </c>
      <c r="AA215" s="12">
        <f t="shared" si="40"/>
        <v>0</v>
      </c>
      <c r="AB215" s="12">
        <f t="shared" si="36"/>
        <v>2022</v>
      </c>
      <c r="AC215" s="11">
        <f t="shared" si="37"/>
        <v>5</v>
      </c>
      <c r="AD215" s="11">
        <f ca="1" t="shared" si="38"/>
        <v>0</v>
      </c>
      <c r="AE215" s="11">
        <f t="shared" si="39"/>
        <v>0</v>
      </c>
    </row>
    <row r="216" spans="1:31" ht="15" customHeight="1">
      <c r="A216" s="4">
        <v>611218</v>
      </c>
      <c r="B216" s="4" t="s">
        <v>97</v>
      </c>
      <c r="C216" s="4" t="s">
        <v>528</v>
      </c>
      <c r="D216" s="42" t="s">
        <v>741</v>
      </c>
      <c r="E216" s="6" t="str">
        <f t="shared" si="31"/>
        <v>Odborná způsobilost platná do roku 2022</v>
      </c>
      <c r="F216" s="34">
        <v>43100</v>
      </c>
      <c r="G216" s="5"/>
      <c r="H216" s="5"/>
      <c r="I216" s="5"/>
      <c r="J216" s="5"/>
      <c r="V216" s="12">
        <f>YEAR(nemazat!$A$2)-YEAR(F216)</f>
        <v>0</v>
      </c>
      <c r="W216" s="11">
        <f t="shared" si="32"/>
        <v>0</v>
      </c>
      <c r="X216" s="11">
        <f t="shared" si="33"/>
        <v>0</v>
      </c>
      <c r="Y216" s="11">
        <f t="shared" si="34"/>
        <v>0</v>
      </c>
      <c r="Z216" s="11">
        <f t="shared" si="35"/>
        <v>0</v>
      </c>
      <c r="AA216" s="12">
        <f t="shared" si="40"/>
        <v>0</v>
      </c>
      <c r="AB216" s="12">
        <f t="shared" si="36"/>
        <v>2022</v>
      </c>
      <c r="AC216" s="11">
        <f t="shared" si="37"/>
        <v>5</v>
      </c>
      <c r="AD216" s="11">
        <f ca="1" t="shared" si="38"/>
        <v>0</v>
      </c>
      <c r="AE216" s="11">
        <f t="shared" si="39"/>
        <v>1</v>
      </c>
    </row>
    <row r="217" spans="1:31" ht="15" customHeight="1">
      <c r="A217" s="4">
        <v>611371</v>
      </c>
      <c r="B217" s="4" t="s">
        <v>98</v>
      </c>
      <c r="C217" s="4" t="s">
        <v>528</v>
      </c>
      <c r="D217" s="4" t="s">
        <v>172</v>
      </c>
      <c r="E217" s="6" t="str">
        <f t="shared" si="31"/>
        <v>Je doporučeno jít letos na OP k prodloužení OZ</v>
      </c>
      <c r="F217" s="5">
        <v>42077</v>
      </c>
      <c r="G217" s="33">
        <v>42442</v>
      </c>
      <c r="H217" s="5"/>
      <c r="I217" s="5"/>
      <c r="J217" s="5"/>
      <c r="V217" s="12">
        <f>YEAR(nemazat!$A$2)-YEAR(F217)</f>
        <v>2</v>
      </c>
      <c r="W217" s="11">
        <f t="shared" si="32"/>
        <v>1</v>
      </c>
      <c r="X217" s="11">
        <f t="shared" si="33"/>
        <v>0</v>
      </c>
      <c r="Y217" s="11">
        <f t="shared" si="34"/>
        <v>0</v>
      </c>
      <c r="Z217" s="11">
        <f t="shared" si="35"/>
        <v>0</v>
      </c>
      <c r="AA217" s="12">
        <f>SUM(W217:Z217)</f>
        <v>1</v>
      </c>
      <c r="AB217" s="12">
        <f t="shared" si="36"/>
        <v>2020</v>
      </c>
      <c r="AC217" s="11">
        <f t="shared" si="37"/>
        <v>4</v>
      </c>
      <c r="AD217" s="11">
        <f ca="1" t="shared" si="38"/>
        <v>1</v>
      </c>
      <c r="AE217" s="11">
        <f t="shared" si="39"/>
        <v>1</v>
      </c>
    </row>
    <row r="218" spans="1:31" ht="15" customHeight="1">
      <c r="A218" s="4">
        <v>611371</v>
      </c>
      <c r="B218" s="4" t="s">
        <v>98</v>
      </c>
      <c r="C218" s="4" t="s">
        <v>529</v>
      </c>
      <c r="D218" s="4" t="s">
        <v>173</v>
      </c>
      <c r="E218" s="6" t="str">
        <f t="shared" si="31"/>
        <v>Odborná způsobilost platná do roku 2020</v>
      </c>
      <c r="F218" s="5">
        <v>42091</v>
      </c>
      <c r="G218" s="5"/>
      <c r="H218" s="5"/>
      <c r="I218" s="5"/>
      <c r="J218" s="5"/>
      <c r="V218" s="12">
        <f>YEAR(nemazat!$A$2)-YEAR(F218)</f>
        <v>2</v>
      </c>
      <c r="W218" s="11">
        <f t="shared" si="32"/>
        <v>0</v>
      </c>
      <c r="X218" s="11">
        <f t="shared" si="33"/>
        <v>0</v>
      </c>
      <c r="Y218" s="11">
        <f t="shared" si="34"/>
        <v>0</v>
      </c>
      <c r="Z218" s="11">
        <f t="shared" si="35"/>
        <v>0</v>
      </c>
      <c r="AA218" s="12">
        <f t="shared" si="40"/>
        <v>0</v>
      </c>
      <c r="AB218" s="12">
        <f t="shared" si="36"/>
        <v>2020</v>
      </c>
      <c r="AC218" s="11">
        <f t="shared" si="37"/>
        <v>5</v>
      </c>
      <c r="AD218" s="11">
        <f ca="1" t="shared" si="38"/>
        <v>0</v>
      </c>
      <c r="AE218" s="11">
        <f t="shared" si="39"/>
        <v>0</v>
      </c>
    </row>
    <row r="219" spans="1:31" ht="15" customHeight="1">
      <c r="A219" s="4">
        <v>611219</v>
      </c>
      <c r="B219" s="4" t="s">
        <v>99</v>
      </c>
      <c r="C219" s="4" t="s">
        <v>528</v>
      </c>
      <c r="D219" s="4" t="s">
        <v>173</v>
      </c>
      <c r="E219" s="6" t="str">
        <f t="shared" si="31"/>
        <v>Málo OP, musí až na OP k získání OZ (40 hodin) v roce 2017</v>
      </c>
      <c r="F219" s="5">
        <v>41028</v>
      </c>
      <c r="G219" s="5"/>
      <c r="H219" s="5"/>
      <c r="I219" s="5"/>
      <c r="J219" s="5"/>
      <c r="V219" s="12">
        <f>YEAR(nemazat!$A$2)-YEAR(F219)</f>
        <v>5</v>
      </c>
      <c r="W219" s="11">
        <f t="shared" si="32"/>
        <v>0</v>
      </c>
      <c r="X219" s="11">
        <f t="shared" si="33"/>
        <v>0</v>
      </c>
      <c r="Y219" s="11">
        <f t="shared" si="34"/>
        <v>0</v>
      </c>
      <c r="Z219" s="11">
        <f t="shared" si="35"/>
        <v>0</v>
      </c>
      <c r="AA219" s="12">
        <f t="shared" si="40"/>
        <v>0</v>
      </c>
      <c r="AB219" s="12">
        <f t="shared" si="36"/>
        <v>2017</v>
      </c>
      <c r="AC219" s="11">
        <f t="shared" si="37"/>
        <v>1</v>
      </c>
      <c r="AD219" s="11">
        <f ca="1" t="shared" si="38"/>
        <v>0</v>
      </c>
      <c r="AE219" s="11">
        <f t="shared" si="39"/>
        <v>1</v>
      </c>
    </row>
    <row r="220" spans="1:31" ht="15" customHeight="1">
      <c r="A220" s="4">
        <v>611219</v>
      </c>
      <c r="B220" s="4" t="s">
        <v>99</v>
      </c>
      <c r="C220" s="4" t="s">
        <v>528</v>
      </c>
      <c r="D220" s="4" t="s">
        <v>490</v>
      </c>
      <c r="E220" s="6" t="str">
        <f t="shared" si="31"/>
        <v>Málo OP, musí až na OP k získání OZ (40 hodin) v roce 2017</v>
      </c>
      <c r="F220" s="5">
        <v>41028</v>
      </c>
      <c r="G220" s="5"/>
      <c r="H220" s="5"/>
      <c r="I220" s="5"/>
      <c r="J220" s="5"/>
      <c r="V220" s="12">
        <f>YEAR(nemazat!$A$2)-YEAR(F220)</f>
        <v>5</v>
      </c>
      <c r="W220" s="11">
        <f t="shared" si="32"/>
        <v>0</v>
      </c>
      <c r="X220" s="11">
        <f t="shared" si="33"/>
        <v>0</v>
      </c>
      <c r="Y220" s="11">
        <f t="shared" si="34"/>
        <v>0</v>
      </c>
      <c r="Z220" s="11">
        <f t="shared" si="35"/>
        <v>0</v>
      </c>
      <c r="AA220" s="12">
        <f t="shared" si="40"/>
        <v>0</v>
      </c>
      <c r="AB220" s="12">
        <f t="shared" si="36"/>
        <v>2017</v>
      </c>
      <c r="AC220" s="11">
        <f t="shared" si="37"/>
        <v>1</v>
      </c>
      <c r="AD220" s="11">
        <f ca="1" t="shared" si="38"/>
        <v>0</v>
      </c>
      <c r="AE220" s="11">
        <f t="shared" si="39"/>
        <v>1</v>
      </c>
    </row>
    <row r="221" spans="1:31" ht="15" customHeight="1">
      <c r="A221" s="4">
        <v>611219</v>
      </c>
      <c r="B221" s="4" t="s">
        <v>99</v>
      </c>
      <c r="C221" s="4" t="s">
        <v>529</v>
      </c>
      <c r="D221" s="4" t="s">
        <v>492</v>
      </c>
      <c r="E221" s="6" t="str">
        <f t="shared" si="31"/>
        <v>Odborná způsobilost letos končí, nutno jít na OP k prodloužení OZ</v>
      </c>
      <c r="F221" s="5">
        <v>41028</v>
      </c>
      <c r="G221" s="5"/>
      <c r="H221" s="5"/>
      <c r="I221" s="5"/>
      <c r="J221" s="5"/>
      <c r="V221" s="12">
        <f>YEAR(nemazat!$A$2)-YEAR(F221)</f>
        <v>5</v>
      </c>
      <c r="W221" s="11">
        <f t="shared" si="32"/>
        <v>0</v>
      </c>
      <c r="X221" s="11">
        <f t="shared" si="33"/>
        <v>0</v>
      </c>
      <c r="Y221" s="11">
        <f t="shared" si="34"/>
        <v>0</v>
      </c>
      <c r="Z221" s="11">
        <f t="shared" si="35"/>
        <v>0</v>
      </c>
      <c r="AA221" s="12">
        <f t="shared" si="40"/>
        <v>0</v>
      </c>
      <c r="AB221" s="12">
        <f t="shared" si="36"/>
        <v>2017</v>
      </c>
      <c r="AC221" s="11">
        <f t="shared" si="37"/>
        <v>2</v>
      </c>
      <c r="AD221" s="11">
        <f ca="1" t="shared" si="38"/>
        <v>0</v>
      </c>
      <c r="AE221" s="11">
        <f t="shared" si="39"/>
        <v>0</v>
      </c>
    </row>
    <row r="222" spans="1:31" ht="15" customHeight="1">
      <c r="A222" s="4">
        <v>611219</v>
      </c>
      <c r="B222" s="4" t="s">
        <v>99</v>
      </c>
      <c r="C222" s="4" t="s">
        <v>529</v>
      </c>
      <c r="D222" s="4" t="s">
        <v>491</v>
      </c>
      <c r="E222" s="6" t="str">
        <f t="shared" si="31"/>
        <v>Odborná způsobilost letos končí, nutno jít na OP k prodloužení OZ</v>
      </c>
      <c r="F222" s="5">
        <v>41028</v>
      </c>
      <c r="G222" s="5"/>
      <c r="H222" s="5"/>
      <c r="I222" s="5"/>
      <c r="J222" s="5"/>
      <c r="V222" s="12">
        <f>YEAR(nemazat!$A$2)-YEAR(F222)</f>
        <v>5</v>
      </c>
      <c r="W222" s="11">
        <f t="shared" si="32"/>
        <v>0</v>
      </c>
      <c r="X222" s="11">
        <f t="shared" si="33"/>
        <v>0</v>
      </c>
      <c r="Y222" s="11">
        <f t="shared" si="34"/>
        <v>0</v>
      </c>
      <c r="Z222" s="11">
        <f t="shared" si="35"/>
        <v>0</v>
      </c>
      <c r="AA222" s="12">
        <f t="shared" si="40"/>
        <v>0</v>
      </c>
      <c r="AB222" s="12">
        <f t="shared" si="36"/>
        <v>2017</v>
      </c>
      <c r="AC222" s="11">
        <f t="shared" si="37"/>
        <v>2</v>
      </c>
      <c r="AD222" s="11">
        <f ca="1" t="shared" si="38"/>
        <v>0</v>
      </c>
      <c r="AE222" s="11">
        <f t="shared" si="39"/>
        <v>0</v>
      </c>
    </row>
    <row r="223" spans="1:31" ht="15" customHeight="1">
      <c r="A223" s="4">
        <v>611375</v>
      </c>
      <c r="B223" s="4" t="s">
        <v>100</v>
      </c>
      <c r="C223" s="4" t="s">
        <v>528</v>
      </c>
      <c r="D223" s="4" t="s">
        <v>209</v>
      </c>
      <c r="E223" s="6" t="str">
        <f t="shared" si="31"/>
        <v>Je doporučeno jít letos na OP k prodloužení OZ</v>
      </c>
      <c r="F223" s="5">
        <v>42097</v>
      </c>
      <c r="G223" s="33">
        <v>42442</v>
      </c>
      <c r="H223" s="5"/>
      <c r="I223" s="5"/>
      <c r="J223" s="5"/>
      <c r="V223" s="12">
        <f>YEAR(nemazat!$A$2)-YEAR(F223)</f>
        <v>2</v>
      </c>
      <c r="W223" s="11">
        <f t="shared" si="32"/>
        <v>1</v>
      </c>
      <c r="X223" s="11">
        <f t="shared" si="33"/>
        <v>0</v>
      </c>
      <c r="Y223" s="11">
        <f t="shared" si="34"/>
        <v>0</v>
      </c>
      <c r="Z223" s="11">
        <f t="shared" si="35"/>
        <v>0</v>
      </c>
      <c r="AA223" s="12">
        <f t="shared" si="40"/>
        <v>1</v>
      </c>
      <c r="AB223" s="12">
        <f t="shared" si="36"/>
        <v>2020</v>
      </c>
      <c r="AC223" s="11">
        <f t="shared" si="37"/>
        <v>4</v>
      </c>
      <c r="AD223" s="11">
        <f ca="1" t="shared" si="38"/>
        <v>1</v>
      </c>
      <c r="AE223" s="11">
        <f t="shared" si="39"/>
        <v>1</v>
      </c>
    </row>
    <row r="224" spans="1:31" ht="15" customHeight="1">
      <c r="A224" s="4">
        <v>611375</v>
      </c>
      <c r="B224" s="4" t="s">
        <v>100</v>
      </c>
      <c r="C224" s="4" t="s">
        <v>528</v>
      </c>
      <c r="D224" s="4" t="s">
        <v>675</v>
      </c>
      <c r="E224" s="6" t="str">
        <f t="shared" si="31"/>
        <v>Je doporučeno jít letos na OP k prodloužení OZ</v>
      </c>
      <c r="F224" s="5">
        <v>42097</v>
      </c>
      <c r="G224" s="33">
        <v>42442</v>
      </c>
      <c r="H224" s="5"/>
      <c r="I224" s="5"/>
      <c r="J224" s="5"/>
      <c r="V224" s="12">
        <f>YEAR(nemazat!$A$2)-YEAR(F224)</f>
        <v>2</v>
      </c>
      <c r="W224" s="11">
        <f t="shared" si="32"/>
        <v>1</v>
      </c>
      <c r="X224" s="11">
        <f t="shared" si="33"/>
        <v>0</v>
      </c>
      <c r="Y224" s="11">
        <f t="shared" si="34"/>
        <v>0</v>
      </c>
      <c r="Z224" s="11">
        <f t="shared" si="35"/>
        <v>0</v>
      </c>
      <c r="AA224" s="12">
        <f t="shared" si="40"/>
        <v>1</v>
      </c>
      <c r="AB224" s="12">
        <f t="shared" si="36"/>
        <v>2020</v>
      </c>
      <c r="AC224" s="11">
        <f t="shared" si="37"/>
        <v>4</v>
      </c>
      <c r="AD224" s="11">
        <f ca="1" t="shared" si="38"/>
        <v>1</v>
      </c>
      <c r="AE224" s="11">
        <f t="shared" si="39"/>
        <v>1</v>
      </c>
    </row>
    <row r="225" spans="1:31" ht="15" customHeight="1">
      <c r="A225" s="4">
        <v>611375</v>
      </c>
      <c r="B225" s="4" t="s">
        <v>100</v>
      </c>
      <c r="C225" s="4" t="s">
        <v>529</v>
      </c>
      <c r="D225" s="4" t="s">
        <v>208</v>
      </c>
      <c r="E225" s="6" t="str">
        <f t="shared" si="31"/>
        <v>Odborná způsobilost platná do roku 2021</v>
      </c>
      <c r="F225" s="5">
        <v>42468</v>
      </c>
      <c r="G225" s="5"/>
      <c r="H225" s="5"/>
      <c r="I225" s="5"/>
      <c r="J225" s="5"/>
      <c r="V225" s="12">
        <f>YEAR(nemazat!$A$2)-YEAR(F225)</f>
        <v>1</v>
      </c>
      <c r="W225" s="11">
        <f t="shared" si="32"/>
        <v>0</v>
      </c>
      <c r="X225" s="11">
        <f t="shared" si="33"/>
        <v>0</v>
      </c>
      <c r="Y225" s="11">
        <f t="shared" si="34"/>
        <v>0</v>
      </c>
      <c r="Z225" s="11">
        <f t="shared" si="35"/>
        <v>0</v>
      </c>
      <c r="AA225" s="12">
        <f t="shared" si="40"/>
        <v>0</v>
      </c>
      <c r="AB225" s="12">
        <f t="shared" si="36"/>
        <v>2021</v>
      </c>
      <c r="AC225" s="11">
        <f t="shared" si="37"/>
        <v>5</v>
      </c>
      <c r="AD225" s="11">
        <f ca="1" t="shared" si="38"/>
        <v>0</v>
      </c>
      <c r="AE225" s="11">
        <f t="shared" si="39"/>
        <v>0</v>
      </c>
    </row>
    <row r="226" spans="1:31" ht="15" customHeight="1">
      <c r="A226" s="4">
        <v>611112</v>
      </c>
      <c r="B226" s="4" t="s">
        <v>101</v>
      </c>
      <c r="C226" s="4" t="s">
        <v>528</v>
      </c>
      <c r="D226" s="4" t="s">
        <v>224</v>
      </c>
      <c r="E226" s="6" t="str">
        <f t="shared" si="31"/>
        <v>Je doporučeno jít letos na OP k prodloužení OZ</v>
      </c>
      <c r="F226" s="5">
        <v>42077</v>
      </c>
      <c r="G226" s="26"/>
      <c r="H226" s="5"/>
      <c r="I226" s="5"/>
      <c r="J226" s="5"/>
      <c r="V226" s="12">
        <f>YEAR(nemazat!$A$2)-YEAR(F226)</f>
        <v>2</v>
      </c>
      <c r="W226" s="11">
        <f t="shared" si="32"/>
        <v>0</v>
      </c>
      <c r="X226" s="11">
        <f t="shared" si="33"/>
        <v>0</v>
      </c>
      <c r="Y226" s="11">
        <f t="shared" si="34"/>
        <v>0</v>
      </c>
      <c r="Z226" s="11">
        <f t="shared" si="35"/>
        <v>0</v>
      </c>
      <c r="AA226" s="12">
        <f t="shared" si="40"/>
        <v>0</v>
      </c>
      <c r="AB226" s="12">
        <f t="shared" si="36"/>
        <v>2020</v>
      </c>
      <c r="AC226" s="11">
        <f t="shared" si="37"/>
        <v>4</v>
      </c>
      <c r="AD226" s="11">
        <f ca="1" t="shared" si="38"/>
        <v>0</v>
      </c>
      <c r="AE226" s="11">
        <f t="shared" si="39"/>
        <v>1</v>
      </c>
    </row>
    <row r="227" spans="1:31" ht="15" customHeight="1">
      <c r="A227" s="4">
        <v>611112</v>
      </c>
      <c r="B227" s="4" t="s">
        <v>101</v>
      </c>
      <c r="C227" s="4" t="s">
        <v>528</v>
      </c>
      <c r="D227" s="4" t="s">
        <v>290</v>
      </c>
      <c r="E227" s="6" t="str">
        <f t="shared" si="31"/>
        <v>Je doporučeno jít letos na OP k prodloužení OZ</v>
      </c>
      <c r="F227" s="25">
        <v>42442</v>
      </c>
      <c r="G227" s="5"/>
      <c r="H227" s="5"/>
      <c r="I227" s="5"/>
      <c r="J227" s="5"/>
      <c r="V227" s="12">
        <f>YEAR(nemazat!$A$2)-YEAR(F227)</f>
        <v>1</v>
      </c>
      <c r="W227" s="11">
        <f t="shared" si="32"/>
        <v>0</v>
      </c>
      <c r="X227" s="11">
        <f t="shared" si="33"/>
        <v>0</v>
      </c>
      <c r="Y227" s="11">
        <f t="shared" si="34"/>
        <v>0</v>
      </c>
      <c r="Z227" s="11">
        <f t="shared" si="35"/>
        <v>0</v>
      </c>
      <c r="AA227" s="12">
        <f t="shared" si="40"/>
        <v>0</v>
      </c>
      <c r="AB227" s="12">
        <f t="shared" si="36"/>
        <v>2021</v>
      </c>
      <c r="AC227" s="11">
        <f t="shared" si="37"/>
        <v>4</v>
      </c>
      <c r="AD227" s="11">
        <f ca="1" t="shared" si="38"/>
        <v>0</v>
      </c>
      <c r="AE227" s="11">
        <f t="shared" si="39"/>
        <v>1</v>
      </c>
    </row>
    <row r="228" spans="1:31" ht="15" customHeight="1">
      <c r="A228" s="4">
        <v>611112</v>
      </c>
      <c r="B228" s="4" t="s">
        <v>101</v>
      </c>
      <c r="C228" s="4" t="s">
        <v>528</v>
      </c>
      <c r="D228" s="4" t="s">
        <v>424</v>
      </c>
      <c r="E228" s="6" t="str">
        <f t="shared" si="31"/>
        <v>Odborná způsobilost platná do roku 2022</v>
      </c>
      <c r="F228" s="17">
        <v>43100</v>
      </c>
      <c r="G228" s="5"/>
      <c r="H228" s="5"/>
      <c r="I228" s="5"/>
      <c r="J228" s="5"/>
      <c r="V228" s="12">
        <f>YEAR(nemazat!$A$2)-YEAR(F228)</f>
        <v>0</v>
      </c>
      <c r="W228" s="11">
        <f t="shared" si="32"/>
        <v>0</v>
      </c>
      <c r="X228" s="11">
        <f t="shared" si="33"/>
        <v>0</v>
      </c>
      <c r="Y228" s="11">
        <f t="shared" si="34"/>
        <v>0</v>
      </c>
      <c r="Z228" s="11">
        <f t="shared" si="35"/>
        <v>0</v>
      </c>
      <c r="AA228" s="12">
        <f>SUM(W228:Z228)</f>
        <v>0</v>
      </c>
      <c r="AB228" s="12">
        <f t="shared" si="36"/>
        <v>2022</v>
      </c>
      <c r="AC228" s="11">
        <f t="shared" si="37"/>
        <v>5</v>
      </c>
      <c r="AD228" s="11">
        <f ca="1" t="shared" si="38"/>
        <v>0</v>
      </c>
      <c r="AE228" s="11">
        <f t="shared" si="39"/>
        <v>1</v>
      </c>
    </row>
    <row r="229" spans="1:31" ht="15" customHeight="1">
      <c r="A229" s="4">
        <v>611112</v>
      </c>
      <c r="B229" s="4" t="s">
        <v>101</v>
      </c>
      <c r="C229" s="4" t="s">
        <v>587</v>
      </c>
      <c r="D229" s="4" t="s">
        <v>613</v>
      </c>
      <c r="E229" s="6" t="str">
        <f t="shared" si="31"/>
        <v>Odborná způsobilost platná do roku 2019</v>
      </c>
      <c r="F229" s="5">
        <v>41740</v>
      </c>
      <c r="G229" s="5"/>
      <c r="H229" s="5"/>
      <c r="I229" s="5"/>
      <c r="J229" s="5"/>
      <c r="V229" s="12">
        <f>YEAR(nemazat!$A$2)-YEAR(F229)</f>
        <v>3</v>
      </c>
      <c r="W229" s="11">
        <f t="shared" si="32"/>
        <v>0</v>
      </c>
      <c r="X229" s="11">
        <f t="shared" si="33"/>
        <v>0</v>
      </c>
      <c r="Y229" s="11">
        <f t="shared" si="34"/>
        <v>0</v>
      </c>
      <c r="Z229" s="11">
        <f t="shared" si="35"/>
        <v>0</v>
      </c>
      <c r="AA229" s="12">
        <f>SUM(W229:Z229)</f>
        <v>0</v>
      </c>
      <c r="AB229" s="12">
        <f t="shared" si="36"/>
        <v>2019</v>
      </c>
      <c r="AC229" s="11">
        <f t="shared" si="37"/>
        <v>5</v>
      </c>
      <c r="AD229" s="11">
        <f ca="1" t="shared" si="38"/>
        <v>0</v>
      </c>
      <c r="AE229" s="11">
        <f t="shared" si="39"/>
        <v>0</v>
      </c>
    </row>
    <row r="230" spans="1:31" ht="15" customHeight="1">
      <c r="A230" s="4">
        <v>611112</v>
      </c>
      <c r="B230" s="4" t="s">
        <v>101</v>
      </c>
      <c r="C230" s="4" t="s">
        <v>587</v>
      </c>
      <c r="D230" s="4" t="s">
        <v>223</v>
      </c>
      <c r="E230" s="6" t="str">
        <f t="shared" si="31"/>
        <v>Odborná způsobilost platná do roku 2020</v>
      </c>
      <c r="F230" s="14">
        <v>42091</v>
      </c>
      <c r="G230" s="5"/>
      <c r="H230" s="5"/>
      <c r="I230" s="5"/>
      <c r="J230" s="5"/>
      <c r="V230" s="12">
        <f>YEAR(nemazat!$A$2)-YEAR(F230)</f>
        <v>2</v>
      </c>
      <c r="W230" s="11">
        <f t="shared" si="32"/>
        <v>0</v>
      </c>
      <c r="X230" s="11">
        <f t="shared" si="33"/>
        <v>0</v>
      </c>
      <c r="Y230" s="11">
        <f t="shared" si="34"/>
        <v>0</v>
      </c>
      <c r="Z230" s="11">
        <f t="shared" si="35"/>
        <v>0</v>
      </c>
      <c r="AA230" s="12">
        <f t="shared" si="40"/>
        <v>0</v>
      </c>
      <c r="AB230" s="12">
        <f t="shared" si="36"/>
        <v>2020</v>
      </c>
      <c r="AC230" s="11">
        <f t="shared" si="37"/>
        <v>5</v>
      </c>
      <c r="AD230" s="11">
        <f ca="1" t="shared" si="38"/>
        <v>0</v>
      </c>
      <c r="AE230" s="11">
        <f t="shared" si="39"/>
        <v>0</v>
      </c>
    </row>
    <row r="231" spans="1:31" ht="15" customHeight="1">
      <c r="A231" s="4">
        <v>611112</v>
      </c>
      <c r="B231" s="4" t="s">
        <v>101</v>
      </c>
      <c r="C231" s="4" t="s">
        <v>587</v>
      </c>
      <c r="D231" s="4" t="s">
        <v>614</v>
      </c>
      <c r="E231" s="6" t="str">
        <f t="shared" si="31"/>
        <v>Odborná způsobilost platná do roku 2019</v>
      </c>
      <c r="F231" s="5">
        <v>41740</v>
      </c>
      <c r="G231" s="5"/>
      <c r="H231" s="5"/>
      <c r="I231" s="5"/>
      <c r="J231" s="5"/>
      <c r="V231" s="12">
        <f>YEAR(nemazat!$A$2)-YEAR(F231)</f>
        <v>3</v>
      </c>
      <c r="W231" s="11">
        <f t="shared" si="32"/>
        <v>0</v>
      </c>
      <c r="X231" s="11">
        <f t="shared" si="33"/>
        <v>0</v>
      </c>
      <c r="Y231" s="11">
        <f t="shared" si="34"/>
        <v>0</v>
      </c>
      <c r="Z231" s="11">
        <f t="shared" si="35"/>
        <v>0</v>
      </c>
      <c r="AA231" s="12">
        <f t="shared" si="40"/>
        <v>0</v>
      </c>
      <c r="AB231" s="12">
        <f t="shared" si="36"/>
        <v>2019</v>
      </c>
      <c r="AC231" s="11">
        <f t="shared" si="37"/>
        <v>5</v>
      </c>
      <c r="AD231" s="11">
        <f ca="1" t="shared" si="38"/>
        <v>0</v>
      </c>
      <c r="AE231" s="11">
        <f t="shared" si="39"/>
        <v>0</v>
      </c>
    </row>
    <row r="232" spans="1:31" ht="15" customHeight="1">
      <c r="A232" s="4">
        <v>611112</v>
      </c>
      <c r="B232" s="4" t="s">
        <v>101</v>
      </c>
      <c r="C232" s="4" t="s">
        <v>587</v>
      </c>
      <c r="D232" s="4" t="s">
        <v>566</v>
      </c>
      <c r="E232" s="6" t="str">
        <f t="shared" si="31"/>
        <v>Odborná způsobilost platná do roku 2018</v>
      </c>
      <c r="F232" s="5">
        <v>41357</v>
      </c>
      <c r="G232" s="5"/>
      <c r="H232" s="5"/>
      <c r="I232" s="5"/>
      <c r="J232" s="5"/>
      <c r="V232" s="12">
        <f>YEAR(nemazat!$A$2)-YEAR(F232)</f>
        <v>4</v>
      </c>
      <c r="W232" s="11">
        <f t="shared" si="32"/>
        <v>0</v>
      </c>
      <c r="X232" s="11">
        <f t="shared" si="33"/>
        <v>0</v>
      </c>
      <c r="Y232" s="11">
        <f t="shared" si="34"/>
        <v>0</v>
      </c>
      <c r="Z232" s="11">
        <f t="shared" si="35"/>
        <v>0</v>
      </c>
      <c r="AA232" s="12">
        <f t="shared" si="40"/>
        <v>0</v>
      </c>
      <c r="AB232" s="12">
        <f t="shared" si="36"/>
        <v>2018</v>
      </c>
      <c r="AC232" s="11">
        <f t="shared" si="37"/>
        <v>5</v>
      </c>
      <c r="AD232" s="11">
        <f ca="1" t="shared" si="38"/>
        <v>0</v>
      </c>
      <c r="AE232" s="11">
        <f t="shared" si="39"/>
        <v>0</v>
      </c>
    </row>
    <row r="233" spans="1:31" ht="15" customHeight="1">
      <c r="A233" s="4">
        <v>611112</v>
      </c>
      <c r="B233" s="4" t="s">
        <v>101</v>
      </c>
      <c r="C233" s="4" t="s">
        <v>587</v>
      </c>
      <c r="D233" s="4" t="s">
        <v>567</v>
      </c>
      <c r="E233" s="6" t="str">
        <f t="shared" si="31"/>
        <v>Odborná způsobilost platná do roku 2018</v>
      </c>
      <c r="F233" s="5">
        <v>41357</v>
      </c>
      <c r="G233" s="5"/>
      <c r="H233" s="5"/>
      <c r="I233" s="5"/>
      <c r="J233" s="5"/>
      <c r="V233" s="12">
        <f>YEAR(nemazat!$A$2)-YEAR(F233)</f>
        <v>4</v>
      </c>
      <c r="W233" s="11">
        <f t="shared" si="32"/>
        <v>0</v>
      </c>
      <c r="X233" s="11">
        <f t="shared" si="33"/>
        <v>0</v>
      </c>
      <c r="Y233" s="11">
        <f t="shared" si="34"/>
        <v>0</v>
      </c>
      <c r="Z233" s="11">
        <f t="shared" si="35"/>
        <v>0</v>
      </c>
      <c r="AA233" s="12">
        <f t="shared" si="40"/>
        <v>0</v>
      </c>
      <c r="AB233" s="12">
        <f t="shared" si="36"/>
        <v>2018</v>
      </c>
      <c r="AC233" s="11">
        <f t="shared" si="37"/>
        <v>5</v>
      </c>
      <c r="AD233" s="11">
        <f ca="1" t="shared" si="38"/>
        <v>0</v>
      </c>
      <c r="AE233" s="11">
        <f t="shared" si="39"/>
        <v>0</v>
      </c>
    </row>
    <row r="234" spans="1:31" ht="15" customHeight="1">
      <c r="A234" s="4">
        <v>611112</v>
      </c>
      <c r="B234" s="4" t="s">
        <v>101</v>
      </c>
      <c r="C234" s="4" t="s">
        <v>587</v>
      </c>
      <c r="D234" s="4" t="s">
        <v>684</v>
      </c>
      <c r="E234" s="6" t="str">
        <f t="shared" si="31"/>
        <v>Odborná způsobilost platná do roku 2020</v>
      </c>
      <c r="F234" s="24">
        <v>42369</v>
      </c>
      <c r="G234" s="5"/>
      <c r="H234" s="5"/>
      <c r="I234" s="5"/>
      <c r="J234" s="5"/>
      <c r="V234" s="12">
        <f>YEAR(nemazat!$A$2)-YEAR(F234)</f>
        <v>2</v>
      </c>
      <c r="W234" s="11">
        <f t="shared" si="32"/>
        <v>0</v>
      </c>
      <c r="X234" s="11">
        <f t="shared" si="33"/>
        <v>0</v>
      </c>
      <c r="Y234" s="11">
        <f t="shared" si="34"/>
        <v>0</v>
      </c>
      <c r="Z234" s="11">
        <f t="shared" si="35"/>
        <v>0</v>
      </c>
      <c r="AA234" s="12">
        <f t="shared" si="40"/>
        <v>0</v>
      </c>
      <c r="AB234" s="12">
        <f t="shared" si="36"/>
        <v>2020</v>
      </c>
      <c r="AC234" s="11">
        <f t="shared" si="37"/>
        <v>5</v>
      </c>
      <c r="AD234" s="11">
        <f ca="1" t="shared" si="38"/>
        <v>0</v>
      </c>
      <c r="AE234" s="11">
        <f t="shared" si="39"/>
        <v>0</v>
      </c>
    </row>
    <row r="235" spans="1:31" ht="15" customHeight="1">
      <c r="A235" s="4">
        <v>611112</v>
      </c>
      <c r="B235" s="4" t="s">
        <v>101</v>
      </c>
      <c r="C235" s="4" t="s">
        <v>587</v>
      </c>
      <c r="D235" s="4" t="s">
        <v>568</v>
      </c>
      <c r="E235" s="6" t="str">
        <f t="shared" si="31"/>
        <v>Odborná způsobilost platná do roku 2018</v>
      </c>
      <c r="F235" s="5">
        <v>41357</v>
      </c>
      <c r="G235" s="5"/>
      <c r="H235" s="5"/>
      <c r="I235" s="5"/>
      <c r="J235" s="5"/>
      <c r="V235" s="12">
        <f>YEAR(nemazat!$A$2)-YEAR(F235)</f>
        <v>4</v>
      </c>
      <c r="W235" s="11">
        <f t="shared" si="32"/>
        <v>0</v>
      </c>
      <c r="X235" s="11">
        <f t="shared" si="33"/>
        <v>0</v>
      </c>
      <c r="Y235" s="11">
        <f t="shared" si="34"/>
        <v>0</v>
      </c>
      <c r="Z235" s="11">
        <f t="shared" si="35"/>
        <v>0</v>
      </c>
      <c r="AA235" s="12">
        <f t="shared" si="40"/>
        <v>0</v>
      </c>
      <c r="AB235" s="12">
        <f t="shared" si="36"/>
        <v>2018</v>
      </c>
      <c r="AC235" s="11">
        <f t="shared" si="37"/>
        <v>5</v>
      </c>
      <c r="AD235" s="11">
        <f ca="1" t="shared" si="38"/>
        <v>0</v>
      </c>
      <c r="AE235" s="11">
        <f t="shared" si="39"/>
        <v>0</v>
      </c>
    </row>
    <row r="236" spans="1:31" ht="15" customHeight="1">
      <c r="A236" s="4">
        <v>611221</v>
      </c>
      <c r="B236" s="4" t="s">
        <v>102</v>
      </c>
      <c r="C236" s="4" t="s">
        <v>528</v>
      </c>
      <c r="D236" s="4" t="s">
        <v>445</v>
      </c>
      <c r="E236" s="6" t="str">
        <f t="shared" si="31"/>
        <v>Málo OP, musí až na OP k získání OZ (40 hodin) v roce 2017</v>
      </c>
      <c r="F236" s="5">
        <v>40993</v>
      </c>
      <c r="G236" s="5"/>
      <c r="H236" s="5"/>
      <c r="I236" s="5"/>
      <c r="J236" s="5"/>
      <c r="V236" s="12">
        <f>YEAR(nemazat!$A$2)-YEAR(F236)</f>
        <v>5</v>
      </c>
      <c r="W236" s="11">
        <f t="shared" si="32"/>
        <v>0</v>
      </c>
      <c r="X236" s="11">
        <f t="shared" si="33"/>
        <v>0</v>
      </c>
      <c r="Y236" s="11">
        <f t="shared" si="34"/>
        <v>0</v>
      </c>
      <c r="Z236" s="11">
        <f t="shared" si="35"/>
        <v>0</v>
      </c>
      <c r="AA236" s="12">
        <f t="shared" si="40"/>
        <v>0</v>
      </c>
      <c r="AB236" s="12">
        <f t="shared" si="36"/>
        <v>2017</v>
      </c>
      <c r="AC236" s="11">
        <f t="shared" si="37"/>
        <v>1</v>
      </c>
      <c r="AD236" s="11">
        <f ca="1" t="shared" si="38"/>
        <v>0</v>
      </c>
      <c r="AE236" s="11">
        <f t="shared" si="39"/>
        <v>1</v>
      </c>
    </row>
    <row r="237" spans="1:31" ht="15" customHeight="1">
      <c r="A237" s="4">
        <v>611221</v>
      </c>
      <c r="B237" s="4" t="s">
        <v>102</v>
      </c>
      <c r="C237" s="4" t="s">
        <v>528</v>
      </c>
      <c r="D237" s="4" t="s">
        <v>446</v>
      </c>
      <c r="E237" s="6" t="str">
        <f t="shared" si="31"/>
        <v>Málo OP, musí až na OP k získání OZ (40 hodin) v roce 2017</v>
      </c>
      <c r="F237" s="5">
        <v>40993</v>
      </c>
      <c r="G237" s="5"/>
      <c r="H237" s="5"/>
      <c r="I237" s="5"/>
      <c r="J237" s="5"/>
      <c r="V237" s="12">
        <f>YEAR(nemazat!$A$2)-YEAR(F237)</f>
        <v>5</v>
      </c>
      <c r="W237" s="11">
        <f t="shared" si="32"/>
        <v>0</v>
      </c>
      <c r="X237" s="11">
        <f t="shared" si="33"/>
        <v>0</v>
      </c>
      <c r="Y237" s="11">
        <f t="shared" si="34"/>
        <v>0</v>
      </c>
      <c r="Z237" s="11">
        <f t="shared" si="35"/>
        <v>0</v>
      </c>
      <c r="AA237" s="12">
        <f t="shared" si="40"/>
        <v>0</v>
      </c>
      <c r="AB237" s="12">
        <f t="shared" si="36"/>
        <v>2017</v>
      </c>
      <c r="AC237" s="11">
        <f t="shared" si="37"/>
        <v>1</v>
      </c>
      <c r="AD237" s="11">
        <f ca="1" t="shared" si="38"/>
        <v>0</v>
      </c>
      <c r="AE237" s="11">
        <f t="shared" si="39"/>
        <v>1</v>
      </c>
    </row>
    <row r="238" spans="1:31" ht="15" customHeight="1">
      <c r="A238" s="4">
        <v>611221</v>
      </c>
      <c r="B238" s="4" t="s">
        <v>102</v>
      </c>
      <c r="C238" s="4" t="s">
        <v>529</v>
      </c>
      <c r="D238" s="4" t="s">
        <v>449</v>
      </c>
      <c r="E238" s="6" t="str">
        <f t="shared" si="31"/>
        <v>Odborná způsobilost letos končí, nutno jít na OP k prodloužení OZ</v>
      </c>
      <c r="F238" s="5">
        <v>40993</v>
      </c>
      <c r="G238" s="5"/>
      <c r="H238" s="5"/>
      <c r="I238" s="5"/>
      <c r="J238" s="5"/>
      <c r="V238" s="12">
        <f>YEAR(nemazat!$A$2)-YEAR(F238)</f>
        <v>5</v>
      </c>
      <c r="W238" s="11">
        <f t="shared" si="32"/>
        <v>0</v>
      </c>
      <c r="X238" s="11">
        <f t="shared" si="33"/>
        <v>0</v>
      </c>
      <c r="Y238" s="11">
        <f t="shared" si="34"/>
        <v>0</v>
      </c>
      <c r="Z238" s="11">
        <f t="shared" si="35"/>
        <v>0</v>
      </c>
      <c r="AA238" s="12">
        <f t="shared" si="40"/>
        <v>0</v>
      </c>
      <c r="AB238" s="12">
        <f t="shared" si="36"/>
        <v>2017</v>
      </c>
      <c r="AC238" s="11">
        <f t="shared" si="37"/>
        <v>2</v>
      </c>
      <c r="AD238" s="11">
        <f ca="1" t="shared" si="38"/>
        <v>0</v>
      </c>
      <c r="AE238" s="11">
        <f t="shared" si="39"/>
        <v>0</v>
      </c>
    </row>
    <row r="239" spans="1:31" ht="15" customHeight="1">
      <c r="A239" s="4">
        <v>611221</v>
      </c>
      <c r="B239" s="4" t="s">
        <v>102</v>
      </c>
      <c r="C239" s="4" t="s">
        <v>529</v>
      </c>
      <c r="D239" s="4" t="s">
        <v>447</v>
      </c>
      <c r="E239" s="6" t="str">
        <f t="shared" si="31"/>
        <v>Odborná způsobilost letos končí, nutno jít na OP k prodloužení OZ</v>
      </c>
      <c r="F239" s="5">
        <v>40993</v>
      </c>
      <c r="G239" s="5"/>
      <c r="H239" s="5"/>
      <c r="I239" s="5"/>
      <c r="J239" s="5"/>
      <c r="V239" s="12">
        <f>YEAR(nemazat!$A$2)-YEAR(F239)</f>
        <v>5</v>
      </c>
      <c r="W239" s="11">
        <f t="shared" si="32"/>
        <v>0</v>
      </c>
      <c r="X239" s="11">
        <f t="shared" si="33"/>
        <v>0</v>
      </c>
      <c r="Y239" s="11">
        <f t="shared" si="34"/>
        <v>0</v>
      </c>
      <c r="Z239" s="11">
        <f t="shared" si="35"/>
        <v>0</v>
      </c>
      <c r="AA239" s="12">
        <f t="shared" si="40"/>
        <v>0</v>
      </c>
      <c r="AB239" s="12">
        <f t="shared" si="36"/>
        <v>2017</v>
      </c>
      <c r="AC239" s="11">
        <f t="shared" si="37"/>
        <v>2</v>
      </c>
      <c r="AD239" s="11">
        <f ca="1" t="shared" si="38"/>
        <v>0</v>
      </c>
      <c r="AE239" s="11">
        <f t="shared" si="39"/>
        <v>0</v>
      </c>
    </row>
    <row r="240" spans="1:31" ht="15" customHeight="1">
      <c r="A240" s="4">
        <v>611221</v>
      </c>
      <c r="B240" s="4" t="s">
        <v>102</v>
      </c>
      <c r="C240" s="4" t="s">
        <v>529</v>
      </c>
      <c r="D240" s="4" t="s">
        <v>448</v>
      </c>
      <c r="E240" s="6" t="str">
        <f t="shared" si="31"/>
        <v>Odborná způsobilost letos končí, nutno jít na OP k prodloužení OZ</v>
      </c>
      <c r="F240" s="5">
        <v>40993</v>
      </c>
      <c r="G240" s="5"/>
      <c r="H240" s="5"/>
      <c r="I240" s="5"/>
      <c r="J240" s="5"/>
      <c r="V240" s="12">
        <f>YEAR(nemazat!$A$2)-YEAR(F240)</f>
        <v>5</v>
      </c>
      <c r="W240" s="11">
        <f t="shared" si="32"/>
        <v>0</v>
      </c>
      <c r="X240" s="11">
        <f t="shared" si="33"/>
        <v>0</v>
      </c>
      <c r="Y240" s="11">
        <f t="shared" si="34"/>
        <v>0</v>
      </c>
      <c r="Z240" s="11">
        <f t="shared" si="35"/>
        <v>0</v>
      </c>
      <c r="AA240" s="12">
        <f>SUM(W240:Z240)</f>
        <v>0</v>
      </c>
      <c r="AB240" s="12">
        <f t="shared" si="36"/>
        <v>2017</v>
      </c>
      <c r="AC240" s="11">
        <f t="shared" si="37"/>
        <v>2</v>
      </c>
      <c r="AD240" s="11">
        <f ca="1" t="shared" si="38"/>
        <v>0</v>
      </c>
      <c r="AE240" s="11">
        <f t="shared" si="39"/>
        <v>0</v>
      </c>
    </row>
    <row r="241" spans="1:31" ht="15" customHeight="1">
      <c r="A241" s="4">
        <v>611377</v>
      </c>
      <c r="B241" s="9" t="s">
        <v>103</v>
      </c>
      <c r="C241" s="4" t="s">
        <v>528</v>
      </c>
      <c r="D241" s="4" t="s">
        <v>401</v>
      </c>
      <c r="E241" s="6" t="str">
        <f t="shared" si="31"/>
        <v>Málo OP, musí až na OP k získání OZ (40 hodin) v roce 2018</v>
      </c>
      <c r="F241" s="25">
        <v>41357</v>
      </c>
      <c r="G241" s="5"/>
      <c r="H241" s="5"/>
      <c r="I241" s="5"/>
      <c r="J241" s="5"/>
      <c r="V241" s="12">
        <f>YEAR(nemazat!$A$2)-YEAR(F241)</f>
        <v>4</v>
      </c>
      <c r="W241" s="11">
        <f t="shared" si="32"/>
        <v>0</v>
      </c>
      <c r="X241" s="11">
        <f t="shared" si="33"/>
        <v>0</v>
      </c>
      <c r="Y241" s="11">
        <f t="shared" si="34"/>
        <v>0</v>
      </c>
      <c r="Z241" s="11">
        <f t="shared" si="35"/>
        <v>0</v>
      </c>
      <c r="AA241" s="12">
        <f>SUM(W241:Z241)</f>
        <v>0</v>
      </c>
      <c r="AB241" s="12">
        <f t="shared" si="36"/>
        <v>2018</v>
      </c>
      <c r="AC241" s="11">
        <f t="shared" si="37"/>
        <v>1</v>
      </c>
      <c r="AD241" s="11">
        <f ca="1" t="shared" si="38"/>
        <v>0</v>
      </c>
      <c r="AE241" s="11">
        <f t="shared" si="39"/>
        <v>1</v>
      </c>
    </row>
    <row r="242" spans="1:31" ht="15" customHeight="1">
      <c r="A242" s="4">
        <v>611377</v>
      </c>
      <c r="B242" s="4" t="s">
        <v>103</v>
      </c>
      <c r="C242" s="4" t="s">
        <v>529</v>
      </c>
      <c r="D242" s="4" t="s">
        <v>569</v>
      </c>
      <c r="E242" s="6" t="str">
        <f t="shared" si="31"/>
        <v>Odborná způsobilost platná do roku 2018</v>
      </c>
      <c r="F242" s="5">
        <v>41357</v>
      </c>
      <c r="G242" s="5"/>
      <c r="H242" s="5"/>
      <c r="I242" s="5"/>
      <c r="J242" s="5"/>
      <c r="V242" s="12">
        <f>YEAR(nemazat!$A$2)-YEAR(F242)</f>
        <v>4</v>
      </c>
      <c r="W242" s="11">
        <f t="shared" si="32"/>
        <v>0</v>
      </c>
      <c r="X242" s="11">
        <f t="shared" si="33"/>
        <v>0</v>
      </c>
      <c r="Y242" s="11">
        <f t="shared" si="34"/>
        <v>0</v>
      </c>
      <c r="Z242" s="11">
        <f t="shared" si="35"/>
        <v>0</v>
      </c>
      <c r="AA242" s="12">
        <f t="shared" si="40"/>
        <v>0</v>
      </c>
      <c r="AB242" s="12">
        <f t="shared" si="36"/>
        <v>2018</v>
      </c>
      <c r="AC242" s="11">
        <f t="shared" si="37"/>
        <v>5</v>
      </c>
      <c r="AD242" s="11">
        <f ca="1" t="shared" si="38"/>
        <v>0</v>
      </c>
      <c r="AE242" s="11">
        <f t="shared" si="39"/>
        <v>0</v>
      </c>
    </row>
    <row r="243" spans="1:31" ht="15" customHeight="1">
      <c r="A243" s="4">
        <v>611377</v>
      </c>
      <c r="B243" s="4" t="s">
        <v>103</v>
      </c>
      <c r="C243" s="4" t="s">
        <v>529</v>
      </c>
      <c r="D243" s="4" t="s">
        <v>570</v>
      </c>
      <c r="E243" s="6" t="str">
        <f t="shared" si="31"/>
        <v>Odborná způsobilost platná do roku 2018</v>
      </c>
      <c r="F243" s="5">
        <v>41357</v>
      </c>
      <c r="G243" s="5"/>
      <c r="H243" s="5"/>
      <c r="I243" s="5"/>
      <c r="J243" s="5"/>
      <c r="V243" s="12">
        <f>YEAR(nemazat!$A$2)-YEAR(F243)</f>
        <v>4</v>
      </c>
      <c r="W243" s="11">
        <f t="shared" si="32"/>
        <v>0</v>
      </c>
      <c r="X243" s="11">
        <f t="shared" si="33"/>
        <v>0</v>
      </c>
      <c r="Y243" s="11">
        <f t="shared" si="34"/>
        <v>0</v>
      </c>
      <c r="Z243" s="11">
        <f t="shared" si="35"/>
        <v>0</v>
      </c>
      <c r="AA243" s="12">
        <f>SUM(W243:Z243)</f>
        <v>0</v>
      </c>
      <c r="AB243" s="12">
        <f t="shared" si="36"/>
        <v>2018</v>
      </c>
      <c r="AC243" s="11">
        <f t="shared" si="37"/>
        <v>5</v>
      </c>
      <c r="AD243" s="11">
        <f ca="1" t="shared" si="38"/>
        <v>0</v>
      </c>
      <c r="AE243" s="11">
        <f t="shared" si="39"/>
        <v>0</v>
      </c>
    </row>
    <row r="244" spans="1:31" ht="15" customHeight="1">
      <c r="A244" s="4">
        <v>611377</v>
      </c>
      <c r="B244" s="4" t="s">
        <v>103</v>
      </c>
      <c r="C244" s="4" t="s">
        <v>529</v>
      </c>
      <c r="D244" s="4" t="s">
        <v>571</v>
      </c>
      <c r="E244" s="6" t="str">
        <f t="shared" si="31"/>
        <v>Odborná způsobilost platná do roku 2018</v>
      </c>
      <c r="F244" s="5">
        <v>41357</v>
      </c>
      <c r="G244" s="5"/>
      <c r="H244" s="5"/>
      <c r="I244" s="5"/>
      <c r="J244" s="5"/>
      <c r="V244" s="12">
        <f>YEAR(nemazat!$A$2)-YEAR(F244)</f>
        <v>4</v>
      </c>
      <c r="W244" s="11">
        <f t="shared" si="32"/>
        <v>0</v>
      </c>
      <c r="X244" s="11">
        <f t="shared" si="33"/>
        <v>0</v>
      </c>
      <c r="Y244" s="11">
        <f t="shared" si="34"/>
        <v>0</v>
      </c>
      <c r="Z244" s="11">
        <f t="shared" si="35"/>
        <v>0</v>
      </c>
      <c r="AA244" s="12">
        <f>SUM(W244:Z244)</f>
        <v>0</v>
      </c>
      <c r="AB244" s="12">
        <f t="shared" si="36"/>
        <v>2018</v>
      </c>
      <c r="AC244" s="11">
        <f t="shared" si="37"/>
        <v>5</v>
      </c>
      <c r="AD244" s="11">
        <f ca="1" t="shared" si="38"/>
        <v>0</v>
      </c>
      <c r="AE244" s="11">
        <f t="shared" si="39"/>
        <v>0</v>
      </c>
    </row>
    <row r="245" spans="1:31" ht="15" customHeight="1">
      <c r="A245" s="4">
        <v>611378</v>
      </c>
      <c r="B245" s="4" t="s">
        <v>104</v>
      </c>
      <c r="C245" s="4" t="s">
        <v>528</v>
      </c>
      <c r="D245" s="4" t="s">
        <v>679</v>
      </c>
      <c r="E245" s="6" t="str">
        <f t="shared" si="31"/>
        <v>Odborná způsobilost platná do roku 2022</v>
      </c>
      <c r="F245" s="17">
        <v>43100</v>
      </c>
      <c r="G245" s="26"/>
      <c r="H245" s="26"/>
      <c r="I245" s="5"/>
      <c r="J245" s="5"/>
      <c r="V245" s="12">
        <f>YEAR(nemazat!$A$2)-YEAR(F245)</f>
        <v>0</v>
      </c>
      <c r="W245" s="11">
        <f t="shared" si="32"/>
        <v>0</v>
      </c>
      <c r="X245" s="11">
        <f t="shared" si="33"/>
        <v>0</v>
      </c>
      <c r="Y245" s="11">
        <f t="shared" si="34"/>
        <v>0</v>
      </c>
      <c r="Z245" s="11">
        <f t="shared" si="35"/>
        <v>0</v>
      </c>
      <c r="AA245" s="12">
        <f t="shared" si="40"/>
        <v>0</v>
      </c>
      <c r="AB245" s="12">
        <f t="shared" si="36"/>
        <v>2022</v>
      </c>
      <c r="AC245" s="11">
        <f t="shared" si="37"/>
        <v>5</v>
      </c>
      <c r="AD245" s="11">
        <f ca="1" t="shared" si="38"/>
        <v>0</v>
      </c>
      <c r="AE245" s="11">
        <f t="shared" si="39"/>
        <v>1</v>
      </c>
    </row>
    <row r="246" spans="1:31" ht="15" customHeight="1">
      <c r="A246" s="4">
        <v>611378</v>
      </c>
      <c r="B246" s="4" t="s">
        <v>104</v>
      </c>
      <c r="C246" s="4" t="s">
        <v>528</v>
      </c>
      <c r="D246" s="4" t="s">
        <v>678</v>
      </c>
      <c r="E246" s="6" t="str">
        <f t="shared" si="31"/>
        <v>Odborná způsobilost platná do roku 2022</v>
      </c>
      <c r="F246" s="17">
        <v>43100</v>
      </c>
      <c r="G246" s="26"/>
      <c r="H246" s="26"/>
      <c r="I246" s="5"/>
      <c r="J246" s="5"/>
      <c r="V246" s="12">
        <f>YEAR(nemazat!$A$2)-YEAR(F246)</f>
        <v>0</v>
      </c>
      <c r="W246" s="11">
        <f t="shared" si="32"/>
        <v>0</v>
      </c>
      <c r="X246" s="11">
        <f t="shared" si="33"/>
        <v>0</v>
      </c>
      <c r="Y246" s="11">
        <f t="shared" si="34"/>
        <v>0</v>
      </c>
      <c r="Z246" s="11">
        <f t="shared" si="35"/>
        <v>0</v>
      </c>
      <c r="AA246" s="12">
        <f t="shared" si="40"/>
        <v>0</v>
      </c>
      <c r="AB246" s="12">
        <f t="shared" si="36"/>
        <v>2022</v>
      </c>
      <c r="AC246" s="11">
        <f t="shared" si="37"/>
        <v>5</v>
      </c>
      <c r="AD246" s="11">
        <f ca="1" t="shared" si="38"/>
        <v>0</v>
      </c>
      <c r="AE246" s="11">
        <f t="shared" si="39"/>
        <v>1</v>
      </c>
    </row>
    <row r="247" spans="1:31" ht="15" customHeight="1">
      <c r="A247" s="4">
        <v>611378</v>
      </c>
      <c r="B247" s="4" t="s">
        <v>104</v>
      </c>
      <c r="C247" s="4" t="s">
        <v>528</v>
      </c>
      <c r="D247" s="4" t="s">
        <v>676</v>
      </c>
      <c r="E247" s="6" t="str">
        <f t="shared" si="31"/>
        <v>Je doporučeno jít letos na OP k prodloužení OZ</v>
      </c>
      <c r="F247" s="25">
        <v>42097</v>
      </c>
      <c r="G247" s="33">
        <v>42442</v>
      </c>
      <c r="H247" s="26"/>
      <c r="I247" s="5"/>
      <c r="J247" s="5"/>
      <c r="V247" s="12">
        <f>YEAR(nemazat!$A$2)-YEAR(F247)</f>
        <v>2</v>
      </c>
      <c r="W247" s="11">
        <f t="shared" si="32"/>
        <v>1</v>
      </c>
      <c r="X247" s="11">
        <f t="shared" si="33"/>
        <v>0</v>
      </c>
      <c r="Y247" s="11">
        <f t="shared" si="34"/>
        <v>0</v>
      </c>
      <c r="Z247" s="11">
        <f t="shared" si="35"/>
        <v>0</v>
      </c>
      <c r="AA247" s="12">
        <f t="shared" si="40"/>
        <v>1</v>
      </c>
      <c r="AB247" s="12">
        <f t="shared" si="36"/>
        <v>2020</v>
      </c>
      <c r="AC247" s="11">
        <f t="shared" si="37"/>
        <v>4</v>
      </c>
      <c r="AD247" s="11">
        <f ca="1" t="shared" si="38"/>
        <v>1</v>
      </c>
      <c r="AE247" s="11">
        <f t="shared" si="39"/>
        <v>1</v>
      </c>
    </row>
    <row r="248" spans="1:31" ht="15" customHeight="1">
      <c r="A248" s="4">
        <v>611378</v>
      </c>
      <c r="B248" s="4" t="s">
        <v>104</v>
      </c>
      <c r="C248" s="4" t="s">
        <v>528</v>
      </c>
      <c r="D248" s="37" t="s">
        <v>693</v>
      </c>
      <c r="E248" s="6" t="str">
        <f t="shared" si="31"/>
        <v>Odborná způsobilost platná do roku 2022</v>
      </c>
      <c r="F248" s="17">
        <v>43100</v>
      </c>
      <c r="G248" s="26"/>
      <c r="H248" s="26"/>
      <c r="I248" s="5"/>
      <c r="J248" s="5"/>
      <c r="V248" s="12">
        <f>YEAR(nemazat!$A$2)-YEAR(F248)</f>
        <v>0</v>
      </c>
      <c r="W248" s="11">
        <f t="shared" si="32"/>
        <v>0</v>
      </c>
      <c r="X248" s="11">
        <f t="shared" si="33"/>
        <v>0</v>
      </c>
      <c r="Y248" s="11">
        <f t="shared" si="34"/>
        <v>0</v>
      </c>
      <c r="Z248" s="11">
        <f t="shared" si="35"/>
        <v>0</v>
      </c>
      <c r="AA248" s="12">
        <f t="shared" si="40"/>
        <v>0</v>
      </c>
      <c r="AB248" s="12">
        <f t="shared" si="36"/>
        <v>2022</v>
      </c>
      <c r="AC248" s="11">
        <f t="shared" si="37"/>
        <v>5</v>
      </c>
      <c r="AD248" s="11">
        <f ca="1" t="shared" si="38"/>
        <v>0</v>
      </c>
      <c r="AE248" s="11">
        <f t="shared" si="39"/>
        <v>1</v>
      </c>
    </row>
    <row r="249" spans="1:31" ht="15" customHeight="1">
      <c r="A249" s="4">
        <v>611378</v>
      </c>
      <c r="B249" s="4" t="s">
        <v>104</v>
      </c>
      <c r="C249" s="4" t="s">
        <v>529</v>
      </c>
      <c r="D249" s="4" t="s">
        <v>708</v>
      </c>
      <c r="E249" s="6" t="str">
        <f t="shared" si="31"/>
        <v>Odborná způsobilost platná do roku 2021</v>
      </c>
      <c r="F249" s="5">
        <v>42468</v>
      </c>
      <c r="G249" s="26"/>
      <c r="H249" s="26"/>
      <c r="I249" s="5"/>
      <c r="J249" s="5"/>
      <c r="V249" s="12">
        <f>YEAR(nemazat!$A$2)-YEAR(F249)</f>
        <v>1</v>
      </c>
      <c r="W249" s="11">
        <f t="shared" si="32"/>
        <v>0</v>
      </c>
      <c r="X249" s="11">
        <f t="shared" si="33"/>
        <v>0</v>
      </c>
      <c r="Y249" s="11">
        <f t="shared" si="34"/>
        <v>0</v>
      </c>
      <c r="Z249" s="11">
        <f t="shared" si="35"/>
        <v>0</v>
      </c>
      <c r="AA249" s="12">
        <f t="shared" si="40"/>
        <v>0</v>
      </c>
      <c r="AB249" s="12">
        <f t="shared" si="36"/>
        <v>2021</v>
      </c>
      <c r="AC249" s="11">
        <f t="shared" si="37"/>
        <v>5</v>
      </c>
      <c r="AD249" s="11">
        <f ca="1" t="shared" si="38"/>
        <v>0</v>
      </c>
      <c r="AE249" s="11">
        <f t="shared" si="39"/>
        <v>0</v>
      </c>
    </row>
    <row r="250" spans="1:31" ht="15" customHeight="1">
      <c r="A250" s="4">
        <v>611378</v>
      </c>
      <c r="B250" s="4" t="s">
        <v>104</v>
      </c>
      <c r="C250" s="4" t="s">
        <v>529</v>
      </c>
      <c r="D250" s="4" t="s">
        <v>709</v>
      </c>
      <c r="E250" s="6" t="str">
        <f t="shared" si="31"/>
        <v>Odborná způsobilost platná do roku 2021</v>
      </c>
      <c r="F250" s="5">
        <v>42468</v>
      </c>
      <c r="G250" s="26"/>
      <c r="H250" s="26"/>
      <c r="I250" s="5"/>
      <c r="J250" s="5"/>
      <c r="V250" s="12">
        <f>YEAR(nemazat!$A$2)-YEAR(F250)</f>
        <v>1</v>
      </c>
      <c r="W250" s="11">
        <f t="shared" si="32"/>
        <v>0</v>
      </c>
      <c r="X250" s="11">
        <f t="shared" si="33"/>
        <v>0</v>
      </c>
      <c r="Y250" s="11">
        <f t="shared" si="34"/>
        <v>0</v>
      </c>
      <c r="Z250" s="11">
        <f t="shared" si="35"/>
        <v>0</v>
      </c>
      <c r="AA250" s="12">
        <f t="shared" si="40"/>
        <v>0</v>
      </c>
      <c r="AB250" s="12">
        <f t="shared" si="36"/>
        <v>2021</v>
      </c>
      <c r="AC250" s="11">
        <f t="shared" si="37"/>
        <v>5</v>
      </c>
      <c r="AD250" s="11">
        <f ca="1" t="shared" si="38"/>
        <v>0</v>
      </c>
      <c r="AE250" s="11">
        <f t="shared" si="39"/>
        <v>0</v>
      </c>
    </row>
    <row r="251" spans="1:31" ht="15" customHeight="1">
      <c r="A251" s="4">
        <v>611378</v>
      </c>
      <c r="B251" s="4" t="s">
        <v>104</v>
      </c>
      <c r="C251" s="4" t="s">
        <v>529</v>
      </c>
      <c r="D251" s="4" t="s">
        <v>647</v>
      </c>
      <c r="E251" s="6" t="str">
        <f t="shared" si="31"/>
        <v>Odborná způsobilost platná do roku 2020</v>
      </c>
      <c r="F251" s="5">
        <v>42097</v>
      </c>
      <c r="G251" s="26"/>
      <c r="H251" s="26"/>
      <c r="I251" s="5"/>
      <c r="J251" s="5"/>
      <c r="V251" s="12">
        <f>YEAR(nemazat!$A$2)-YEAR(F251)</f>
        <v>2</v>
      </c>
      <c r="W251" s="11">
        <f t="shared" si="32"/>
        <v>0</v>
      </c>
      <c r="X251" s="11">
        <f t="shared" si="33"/>
        <v>0</v>
      </c>
      <c r="Y251" s="11">
        <f t="shared" si="34"/>
        <v>0</v>
      </c>
      <c r="Z251" s="11">
        <f t="shared" si="35"/>
        <v>0</v>
      </c>
      <c r="AA251" s="12">
        <f t="shared" si="40"/>
        <v>0</v>
      </c>
      <c r="AB251" s="12">
        <f t="shared" si="36"/>
        <v>2020</v>
      </c>
      <c r="AC251" s="11">
        <f t="shared" si="37"/>
        <v>5</v>
      </c>
      <c r="AD251" s="11">
        <f ca="1" t="shared" si="38"/>
        <v>0</v>
      </c>
      <c r="AE251" s="11">
        <f t="shared" si="39"/>
        <v>0</v>
      </c>
    </row>
    <row r="252" spans="1:31" ht="15" customHeight="1">
      <c r="A252" s="4">
        <v>611222</v>
      </c>
      <c r="B252" s="4" t="s">
        <v>105</v>
      </c>
      <c r="C252" s="4" t="s">
        <v>528</v>
      </c>
      <c r="D252" s="4" t="s">
        <v>509</v>
      </c>
      <c r="E252" s="6" t="str">
        <f t="shared" si="31"/>
        <v>Je doporučeno jít letos na OP k prodloužení OZ</v>
      </c>
      <c r="F252" s="5">
        <v>41357</v>
      </c>
      <c r="G252" s="5">
        <v>41734</v>
      </c>
      <c r="H252" s="5">
        <v>42077</v>
      </c>
      <c r="I252" s="5">
        <v>42442</v>
      </c>
      <c r="J252" s="5"/>
      <c r="V252" s="12">
        <f>YEAR(nemazat!$A$2)-YEAR(F252)</f>
        <v>4</v>
      </c>
      <c r="W252" s="11">
        <f t="shared" si="32"/>
        <v>1</v>
      </c>
      <c r="X252" s="11">
        <f t="shared" si="33"/>
        <v>1</v>
      </c>
      <c r="Y252" s="11">
        <f t="shared" si="34"/>
        <v>1</v>
      </c>
      <c r="Z252" s="11">
        <f t="shared" si="35"/>
        <v>0</v>
      </c>
      <c r="AA252" s="12">
        <f t="shared" si="40"/>
        <v>3</v>
      </c>
      <c r="AB252" s="12">
        <f t="shared" si="36"/>
        <v>2018</v>
      </c>
      <c r="AC252" s="11">
        <f t="shared" si="37"/>
        <v>4</v>
      </c>
      <c r="AD252" s="11">
        <f ca="1" t="shared" si="38"/>
        <v>1</v>
      </c>
      <c r="AE252" s="11">
        <f t="shared" si="39"/>
        <v>1</v>
      </c>
    </row>
    <row r="253" spans="1:31" ht="15" customHeight="1">
      <c r="A253" s="4">
        <v>611222</v>
      </c>
      <c r="B253" s="4" t="s">
        <v>105</v>
      </c>
      <c r="C253" s="4" t="s">
        <v>528</v>
      </c>
      <c r="D253" s="4" t="s">
        <v>234</v>
      </c>
      <c r="E253" s="6" t="str">
        <f t="shared" si="31"/>
        <v>Je doporučeno jít letos na OP k prodloužení OZ</v>
      </c>
      <c r="F253" s="5">
        <v>41357</v>
      </c>
      <c r="G253" s="5">
        <v>41734</v>
      </c>
      <c r="H253" s="5">
        <v>42077</v>
      </c>
      <c r="I253" s="5">
        <v>42442</v>
      </c>
      <c r="J253" s="5"/>
      <c r="V253" s="12">
        <f>YEAR(nemazat!$A$2)-YEAR(F253)</f>
        <v>4</v>
      </c>
      <c r="W253" s="11">
        <f t="shared" si="32"/>
        <v>1</v>
      </c>
      <c r="X253" s="11">
        <f t="shared" si="33"/>
        <v>1</v>
      </c>
      <c r="Y253" s="11">
        <f t="shared" si="34"/>
        <v>1</v>
      </c>
      <c r="Z253" s="11">
        <f t="shared" si="35"/>
        <v>0</v>
      </c>
      <c r="AA253" s="12">
        <f t="shared" si="40"/>
        <v>3</v>
      </c>
      <c r="AB253" s="12">
        <f t="shared" si="36"/>
        <v>2018</v>
      </c>
      <c r="AC253" s="11">
        <f t="shared" si="37"/>
        <v>4</v>
      </c>
      <c r="AD253" s="11">
        <f ca="1" t="shared" si="38"/>
        <v>1</v>
      </c>
      <c r="AE253" s="11">
        <f t="shared" si="39"/>
        <v>1</v>
      </c>
    </row>
    <row r="254" spans="1:31" ht="15" customHeight="1">
      <c r="A254" s="4">
        <v>611222</v>
      </c>
      <c r="B254" s="4" t="s">
        <v>105</v>
      </c>
      <c r="C254" s="4" t="s">
        <v>528</v>
      </c>
      <c r="D254" s="4" t="s">
        <v>235</v>
      </c>
      <c r="E254" s="6" t="str">
        <f t="shared" si="31"/>
        <v>Je doporučeno jít letos na OP k prodloužení OZ</v>
      </c>
      <c r="F254" s="5">
        <v>41357</v>
      </c>
      <c r="G254" s="5"/>
      <c r="H254" s="5">
        <v>42077</v>
      </c>
      <c r="I254" s="5">
        <v>42442</v>
      </c>
      <c r="J254" s="5"/>
      <c r="V254" s="12">
        <f>YEAR(nemazat!$A$2)-YEAR(F254)</f>
        <v>4</v>
      </c>
      <c r="W254" s="11">
        <f t="shared" si="32"/>
        <v>0</v>
      </c>
      <c r="X254" s="11">
        <f t="shared" si="33"/>
        <v>1</v>
      </c>
      <c r="Y254" s="11">
        <f t="shared" si="34"/>
        <v>1</v>
      </c>
      <c r="Z254" s="11">
        <f t="shared" si="35"/>
        <v>0</v>
      </c>
      <c r="AA254" s="12">
        <f t="shared" si="40"/>
        <v>2</v>
      </c>
      <c r="AB254" s="12">
        <f t="shared" si="36"/>
        <v>2018</v>
      </c>
      <c r="AC254" s="11">
        <f t="shared" si="37"/>
        <v>4</v>
      </c>
      <c r="AD254" s="11">
        <f ca="1" t="shared" si="38"/>
        <v>1</v>
      </c>
      <c r="AE254" s="11">
        <f t="shared" si="39"/>
        <v>1</v>
      </c>
    </row>
    <row r="255" spans="1:31" ht="15" customHeight="1">
      <c r="A255" s="4">
        <v>611222</v>
      </c>
      <c r="B255" s="4" t="s">
        <v>105</v>
      </c>
      <c r="C255" s="4" t="s">
        <v>529</v>
      </c>
      <c r="D255" s="4" t="s">
        <v>508</v>
      </c>
      <c r="E255" s="6" t="str">
        <f t="shared" si="31"/>
        <v>Odborná způsobilost platná do roku 2018</v>
      </c>
      <c r="F255" s="5">
        <v>41357</v>
      </c>
      <c r="G255" s="5"/>
      <c r="H255" s="5"/>
      <c r="I255" s="5"/>
      <c r="J255" s="5"/>
      <c r="V255" s="12">
        <f>YEAR(nemazat!$A$2)-YEAR(F255)</f>
        <v>4</v>
      </c>
      <c r="W255" s="11">
        <f t="shared" si="32"/>
        <v>0</v>
      </c>
      <c r="X255" s="11">
        <f t="shared" si="33"/>
        <v>0</v>
      </c>
      <c r="Y255" s="11">
        <f t="shared" si="34"/>
        <v>0</v>
      </c>
      <c r="Z255" s="11">
        <f t="shared" si="35"/>
        <v>0</v>
      </c>
      <c r="AA255" s="12">
        <f t="shared" si="40"/>
        <v>0</v>
      </c>
      <c r="AB255" s="12">
        <f t="shared" si="36"/>
        <v>2018</v>
      </c>
      <c r="AC255" s="11">
        <f t="shared" si="37"/>
        <v>5</v>
      </c>
      <c r="AD255" s="11">
        <f ca="1" t="shared" si="38"/>
        <v>0</v>
      </c>
      <c r="AE255" s="11">
        <f t="shared" si="39"/>
        <v>0</v>
      </c>
    </row>
    <row r="256" spans="1:31" ht="15" customHeight="1">
      <c r="A256" s="4">
        <v>611222</v>
      </c>
      <c r="B256" s="4" t="s">
        <v>105</v>
      </c>
      <c r="C256" s="4" t="s">
        <v>529</v>
      </c>
      <c r="D256" s="4" t="s">
        <v>510</v>
      </c>
      <c r="E256" s="6" t="str">
        <f t="shared" si="31"/>
        <v>Odborná způsobilost platná do roku 2019</v>
      </c>
      <c r="F256" s="5">
        <v>41713</v>
      </c>
      <c r="G256" s="5"/>
      <c r="H256" s="5"/>
      <c r="I256" s="5"/>
      <c r="J256" s="5"/>
      <c r="V256" s="12">
        <f>YEAR(nemazat!$A$2)-YEAR(F256)</f>
        <v>3</v>
      </c>
      <c r="W256" s="11">
        <f t="shared" si="32"/>
        <v>0</v>
      </c>
      <c r="X256" s="11">
        <f t="shared" si="33"/>
        <v>0</v>
      </c>
      <c r="Y256" s="11">
        <f t="shared" si="34"/>
        <v>0</v>
      </c>
      <c r="Z256" s="11">
        <f t="shared" si="35"/>
        <v>0</v>
      </c>
      <c r="AA256" s="12">
        <f t="shared" si="40"/>
        <v>0</v>
      </c>
      <c r="AB256" s="12">
        <f t="shared" si="36"/>
        <v>2019</v>
      </c>
      <c r="AC256" s="11">
        <f t="shared" si="37"/>
        <v>5</v>
      </c>
      <c r="AD256" s="11">
        <f ca="1" t="shared" si="38"/>
        <v>0</v>
      </c>
      <c r="AE256" s="11">
        <f t="shared" si="39"/>
        <v>0</v>
      </c>
    </row>
    <row r="257" spans="1:31" ht="15" customHeight="1">
      <c r="A257" s="4">
        <v>611222</v>
      </c>
      <c r="B257" s="4" t="s">
        <v>105</v>
      </c>
      <c r="C257" s="4" t="s">
        <v>529</v>
      </c>
      <c r="D257" s="4" t="s">
        <v>511</v>
      </c>
      <c r="E257" s="6" t="str">
        <f t="shared" si="31"/>
        <v>Odborná způsobilost platná do roku 2019</v>
      </c>
      <c r="F257" s="5">
        <v>41713</v>
      </c>
      <c r="G257" s="5"/>
      <c r="H257" s="5"/>
      <c r="I257" s="5"/>
      <c r="J257" s="5"/>
      <c r="V257" s="12">
        <f>YEAR(nemazat!$A$2)-YEAR(F257)</f>
        <v>3</v>
      </c>
      <c r="W257" s="11">
        <f t="shared" si="32"/>
        <v>0</v>
      </c>
      <c r="X257" s="11">
        <f t="shared" si="33"/>
        <v>0</v>
      </c>
      <c r="Y257" s="11">
        <f t="shared" si="34"/>
        <v>0</v>
      </c>
      <c r="Z257" s="11">
        <f t="shared" si="35"/>
        <v>0</v>
      </c>
      <c r="AA257" s="12">
        <f t="shared" si="40"/>
        <v>0</v>
      </c>
      <c r="AB257" s="12">
        <f t="shared" si="36"/>
        <v>2019</v>
      </c>
      <c r="AC257" s="11">
        <f t="shared" si="37"/>
        <v>5</v>
      </c>
      <c r="AD257" s="11">
        <f ca="1" t="shared" si="38"/>
        <v>0</v>
      </c>
      <c r="AE257" s="11">
        <f t="shared" si="39"/>
        <v>0</v>
      </c>
    </row>
    <row r="258" spans="1:31" ht="15" customHeight="1">
      <c r="A258" s="4">
        <v>611383</v>
      </c>
      <c r="B258" s="4" t="s">
        <v>710</v>
      </c>
      <c r="C258" s="4" t="s">
        <v>529</v>
      </c>
      <c r="D258" s="4" t="s">
        <v>711</v>
      </c>
      <c r="E258" s="6" t="str">
        <f t="shared" si="31"/>
        <v>Odborná způsobilost platná do roku 2021</v>
      </c>
      <c r="F258" s="5">
        <v>42468</v>
      </c>
      <c r="G258" s="5"/>
      <c r="H258" s="5"/>
      <c r="I258" s="5"/>
      <c r="J258" s="5"/>
      <c r="V258" s="12">
        <f>YEAR(nemazat!$A$2)-YEAR(F258)</f>
        <v>1</v>
      </c>
      <c r="W258" s="11">
        <f t="shared" si="32"/>
        <v>0</v>
      </c>
      <c r="X258" s="11">
        <f t="shared" si="33"/>
        <v>0</v>
      </c>
      <c r="Y258" s="11">
        <f t="shared" si="34"/>
        <v>0</v>
      </c>
      <c r="Z258" s="11">
        <f t="shared" si="35"/>
        <v>0</v>
      </c>
      <c r="AA258" s="12">
        <f>SUM(W258:Z258)</f>
        <v>0</v>
      </c>
      <c r="AB258" s="12">
        <f t="shared" si="36"/>
        <v>2021</v>
      </c>
      <c r="AC258" s="11">
        <f t="shared" si="37"/>
        <v>5</v>
      </c>
      <c r="AD258" s="11">
        <f ca="1" t="shared" si="38"/>
        <v>0</v>
      </c>
      <c r="AE258" s="11">
        <f t="shared" si="39"/>
        <v>0</v>
      </c>
    </row>
    <row r="259" spans="1:31" ht="15" customHeight="1">
      <c r="A259" s="4">
        <v>611223</v>
      </c>
      <c r="B259" s="4" t="s">
        <v>106</v>
      </c>
      <c r="C259" s="4" t="s">
        <v>528</v>
      </c>
      <c r="D259" s="4" t="s">
        <v>582</v>
      </c>
      <c r="E259" s="6" t="str">
        <f aca="true" t="shared" si="41" ref="E259:E322">IF(AC259=0,CONCATENATE("Odborná způsobilost propadla v roce ",AB259),IF(AC259=1,CONCATENATE("Málo OP, musí až na OP k získání OZ (40 hodin) v roce ",AB259),IF(AC259=2,"Odborná způsobilost letos končí, nutno jít na OP k prodloužení OZ",IF(AC259=3,CONCATENATE("Musí letos na OP k prodloužení OZ, jinak znovu na získání OZ (40 hodin) v roce ",AB259),IF(AC259=4,CONCATENATE("Je doporučeno jít letos na OP k prodloužení OZ"),IF(AC259=5,CONCATENATE("Odborná způsobilost platná do roku ",AB259),"Není odborná způsobilost"))))))</f>
        <v>Je doporučeno jít letos na OP k prodloužení OZ</v>
      </c>
      <c r="F259" s="5">
        <v>41734</v>
      </c>
      <c r="G259" s="33">
        <v>42077</v>
      </c>
      <c r="H259" s="33">
        <v>42442</v>
      </c>
      <c r="I259" s="5"/>
      <c r="J259" s="5"/>
      <c r="V259" s="12">
        <f>YEAR(nemazat!$A$2)-YEAR(F259)</f>
        <v>3</v>
      </c>
      <c r="W259" s="11">
        <f aca="true" t="shared" si="42" ref="W259:W322">IF(G259,1,0)</f>
        <v>1</v>
      </c>
      <c r="X259" s="11">
        <f aca="true" t="shared" si="43" ref="X259:X322">IF(H259,1,0)</f>
        <v>1</v>
      </c>
      <c r="Y259" s="11">
        <f aca="true" t="shared" si="44" ref="Y259:Y322">IF(I259,1,0)</f>
        <v>0</v>
      </c>
      <c r="Z259" s="11">
        <f aca="true" t="shared" si="45" ref="Z259:Z322">IF(J259,1,0)</f>
        <v>0</v>
      </c>
      <c r="AA259" s="12">
        <f t="shared" si="40"/>
        <v>2</v>
      </c>
      <c r="AB259" s="12">
        <f aca="true" t="shared" si="46" ref="AB259:AB322">YEAR(F259)+5</f>
        <v>2019</v>
      </c>
      <c r="AC259" s="11">
        <f aca="true" t="shared" si="47" ref="AC259:AC293">IF(AE259=1,IF(F259,IF(V259&gt;5,0,IF(V259=0,5,IF(V259=5,IF(AA259&lt;(V259-3),1,2),IF(AA259&lt;(V259-3),1,IF(AA259=(V259-3),3,4))))),-1),IF(F259,IF(V259&gt;5,0,IF(V259=5,2,5)),-1))</f>
        <v>4</v>
      </c>
      <c r="AD259" s="11">
        <f aca="true" ca="1" t="shared" si="48" ref="AD259:AD322">IF(OR(YEAR(G259)=YEAR(TODAY()),YEAR(H259)=YEAR(TODAY()),YEAR(I259)=YEAR(TODAY()),YEAR(J259)=YEAR(TODAY())),1,0)</f>
        <v>1</v>
      </c>
      <c r="AE259" s="11">
        <f aca="true" t="shared" si="49" ref="AE259:AE322">IF(MID(C259,1,3)="vel",1,0)</f>
        <v>1</v>
      </c>
    </row>
    <row r="260" spans="1:31" ht="15" customHeight="1">
      <c r="A260" s="4">
        <v>611223</v>
      </c>
      <c r="B260" s="4" t="s">
        <v>106</v>
      </c>
      <c r="C260" s="4" t="s">
        <v>528</v>
      </c>
      <c r="D260" s="4" t="s">
        <v>393</v>
      </c>
      <c r="E260" s="6" t="str">
        <f t="shared" si="41"/>
        <v>Je doporučeno jít letos na OP k prodloužení OZ</v>
      </c>
      <c r="F260" s="5">
        <v>41734</v>
      </c>
      <c r="G260" s="33">
        <v>42077</v>
      </c>
      <c r="H260" s="33"/>
      <c r="I260" s="5"/>
      <c r="J260" s="5"/>
      <c r="V260" s="12">
        <f>YEAR(nemazat!$A$2)-YEAR(F260)</f>
        <v>3</v>
      </c>
      <c r="W260" s="11">
        <f t="shared" si="42"/>
        <v>1</v>
      </c>
      <c r="X260" s="11">
        <f t="shared" si="43"/>
        <v>0</v>
      </c>
      <c r="Y260" s="11">
        <f t="shared" si="44"/>
        <v>0</v>
      </c>
      <c r="Z260" s="11">
        <f t="shared" si="45"/>
        <v>0</v>
      </c>
      <c r="AA260" s="12">
        <f>SUM(W260:Z260)</f>
        <v>1</v>
      </c>
      <c r="AB260" s="12">
        <f t="shared" si="46"/>
        <v>2019</v>
      </c>
      <c r="AC260" s="11">
        <f t="shared" si="47"/>
        <v>4</v>
      </c>
      <c r="AD260" s="11">
        <f ca="1" t="shared" si="48"/>
        <v>0</v>
      </c>
      <c r="AE260" s="11">
        <f t="shared" si="49"/>
        <v>1</v>
      </c>
    </row>
    <row r="261" spans="1:31" ht="15" customHeight="1">
      <c r="A261" s="4">
        <v>611223</v>
      </c>
      <c r="B261" s="4" t="s">
        <v>106</v>
      </c>
      <c r="C261" s="4" t="s">
        <v>529</v>
      </c>
      <c r="D261" s="4" t="s">
        <v>391</v>
      </c>
      <c r="E261" s="6" t="str">
        <f t="shared" si="41"/>
        <v>Odborná způsobilost platná do roku 2019</v>
      </c>
      <c r="F261" s="5">
        <v>41713</v>
      </c>
      <c r="G261" s="5"/>
      <c r="H261" s="5"/>
      <c r="I261" s="5"/>
      <c r="J261" s="5"/>
      <c r="V261" s="12">
        <f>YEAR(nemazat!$A$2)-YEAR(F261)</f>
        <v>3</v>
      </c>
      <c r="W261" s="11">
        <f t="shared" si="42"/>
        <v>0</v>
      </c>
      <c r="X261" s="11">
        <f t="shared" si="43"/>
        <v>0</v>
      </c>
      <c r="Y261" s="11">
        <f t="shared" si="44"/>
        <v>0</v>
      </c>
      <c r="Z261" s="11">
        <f t="shared" si="45"/>
        <v>0</v>
      </c>
      <c r="AA261" s="12">
        <f t="shared" si="40"/>
        <v>0</v>
      </c>
      <c r="AB261" s="12">
        <f t="shared" si="46"/>
        <v>2019</v>
      </c>
      <c r="AC261" s="11">
        <f t="shared" si="47"/>
        <v>5</v>
      </c>
      <c r="AD261" s="11">
        <f ca="1" t="shared" si="48"/>
        <v>0</v>
      </c>
      <c r="AE261" s="11">
        <f t="shared" si="49"/>
        <v>0</v>
      </c>
    </row>
    <row r="262" spans="1:31" ht="15" customHeight="1">
      <c r="A262" s="4">
        <v>611223</v>
      </c>
      <c r="B262" s="4" t="s">
        <v>106</v>
      </c>
      <c r="C262" s="4" t="s">
        <v>529</v>
      </c>
      <c r="D262" s="4" t="s">
        <v>621</v>
      </c>
      <c r="E262" s="6" t="str">
        <f t="shared" si="41"/>
        <v>Odborná způsobilost platná do roku 2019</v>
      </c>
      <c r="F262" s="5">
        <v>41740</v>
      </c>
      <c r="G262" s="5"/>
      <c r="H262" s="5"/>
      <c r="I262" s="5"/>
      <c r="J262" s="5"/>
      <c r="V262" s="12">
        <f>YEAR(nemazat!$A$2)-YEAR(F262)</f>
        <v>3</v>
      </c>
      <c r="W262" s="11">
        <f t="shared" si="42"/>
        <v>0</v>
      </c>
      <c r="X262" s="11">
        <f t="shared" si="43"/>
        <v>0</v>
      </c>
      <c r="Y262" s="11">
        <f t="shared" si="44"/>
        <v>0</v>
      </c>
      <c r="Z262" s="11">
        <f t="shared" si="45"/>
        <v>0</v>
      </c>
      <c r="AA262" s="12">
        <f t="shared" si="40"/>
        <v>0</v>
      </c>
      <c r="AB262" s="12">
        <f t="shared" si="46"/>
        <v>2019</v>
      </c>
      <c r="AC262" s="11">
        <f t="shared" si="47"/>
        <v>5</v>
      </c>
      <c r="AD262" s="11">
        <f ca="1" t="shared" si="48"/>
        <v>0</v>
      </c>
      <c r="AE262" s="11">
        <f t="shared" si="49"/>
        <v>0</v>
      </c>
    </row>
    <row r="263" spans="1:31" ht="15" customHeight="1">
      <c r="A263" s="4">
        <v>611223</v>
      </c>
      <c r="B263" s="4" t="s">
        <v>106</v>
      </c>
      <c r="C263" s="4" t="s">
        <v>529</v>
      </c>
      <c r="D263" s="4" t="s">
        <v>392</v>
      </c>
      <c r="E263" s="6" t="str">
        <f t="shared" si="41"/>
        <v>Odborná způsobilost platná do roku 2019</v>
      </c>
      <c r="F263" s="5">
        <v>41713</v>
      </c>
      <c r="G263" s="5"/>
      <c r="H263" s="5"/>
      <c r="I263" s="5"/>
      <c r="J263" s="5"/>
      <c r="V263" s="12">
        <f>YEAR(nemazat!$A$2)-YEAR(F263)</f>
        <v>3</v>
      </c>
      <c r="W263" s="11">
        <f t="shared" si="42"/>
        <v>0</v>
      </c>
      <c r="X263" s="11">
        <f t="shared" si="43"/>
        <v>0</v>
      </c>
      <c r="Y263" s="11">
        <f t="shared" si="44"/>
        <v>0</v>
      </c>
      <c r="Z263" s="11">
        <f t="shared" si="45"/>
        <v>0</v>
      </c>
      <c r="AA263" s="12">
        <f t="shared" si="40"/>
        <v>0</v>
      </c>
      <c r="AB263" s="12">
        <f t="shared" si="46"/>
        <v>2019</v>
      </c>
      <c r="AC263" s="11">
        <f t="shared" si="47"/>
        <v>5</v>
      </c>
      <c r="AD263" s="11">
        <f ca="1" t="shared" si="48"/>
        <v>0</v>
      </c>
      <c r="AE263" s="11">
        <f t="shared" si="49"/>
        <v>0</v>
      </c>
    </row>
    <row r="264" spans="1:31" ht="15" customHeight="1">
      <c r="A264" s="4">
        <v>611223</v>
      </c>
      <c r="B264" s="4" t="s">
        <v>106</v>
      </c>
      <c r="C264" s="4" t="s">
        <v>529</v>
      </c>
      <c r="D264" s="4" t="s">
        <v>622</v>
      </c>
      <c r="E264" s="6" t="str">
        <f t="shared" si="41"/>
        <v>Odborná způsobilost platná do roku 2019</v>
      </c>
      <c r="F264" s="5">
        <v>41740</v>
      </c>
      <c r="G264" s="5"/>
      <c r="H264" s="5"/>
      <c r="I264" s="5"/>
      <c r="J264" s="5"/>
      <c r="V264" s="12">
        <f>YEAR(nemazat!$A$2)-YEAR(F264)</f>
        <v>3</v>
      </c>
      <c r="W264" s="11">
        <f t="shared" si="42"/>
        <v>0</v>
      </c>
      <c r="X264" s="11">
        <f t="shared" si="43"/>
        <v>0</v>
      </c>
      <c r="Y264" s="11">
        <f t="shared" si="44"/>
        <v>0</v>
      </c>
      <c r="Z264" s="11">
        <f t="shared" si="45"/>
        <v>0</v>
      </c>
      <c r="AA264" s="12">
        <f t="shared" si="40"/>
        <v>0</v>
      </c>
      <c r="AB264" s="12">
        <f t="shared" si="46"/>
        <v>2019</v>
      </c>
      <c r="AC264" s="11">
        <f t="shared" si="47"/>
        <v>5</v>
      </c>
      <c r="AD264" s="11">
        <f ca="1" t="shared" si="48"/>
        <v>0</v>
      </c>
      <c r="AE264" s="11">
        <f t="shared" si="49"/>
        <v>0</v>
      </c>
    </row>
    <row r="265" spans="1:31" ht="15" customHeight="1">
      <c r="A265" s="4">
        <v>611385</v>
      </c>
      <c r="B265" s="4" t="s">
        <v>712</v>
      </c>
      <c r="C265" s="4" t="s">
        <v>529</v>
      </c>
      <c r="D265" s="4" t="s">
        <v>713</v>
      </c>
      <c r="E265" s="6" t="str">
        <f t="shared" si="41"/>
        <v>Odborná způsobilost platná do roku 2021</v>
      </c>
      <c r="F265" s="5">
        <v>42468</v>
      </c>
      <c r="G265" s="5"/>
      <c r="H265" s="5"/>
      <c r="I265" s="5"/>
      <c r="J265" s="5"/>
      <c r="V265" s="12">
        <f>YEAR(nemazat!$A$2)-YEAR(F265)</f>
        <v>1</v>
      </c>
      <c r="W265" s="11">
        <f t="shared" si="42"/>
        <v>0</v>
      </c>
      <c r="X265" s="11">
        <f t="shared" si="43"/>
        <v>0</v>
      </c>
      <c r="Y265" s="11">
        <f t="shared" si="44"/>
        <v>0</v>
      </c>
      <c r="Z265" s="11">
        <f t="shared" si="45"/>
        <v>0</v>
      </c>
      <c r="AA265" s="12">
        <f t="shared" si="40"/>
        <v>0</v>
      </c>
      <c r="AB265" s="12">
        <f t="shared" si="46"/>
        <v>2021</v>
      </c>
      <c r="AC265" s="11">
        <f t="shared" si="47"/>
        <v>5</v>
      </c>
      <c r="AD265" s="11">
        <f ca="1" t="shared" si="48"/>
        <v>0</v>
      </c>
      <c r="AE265" s="11">
        <f t="shared" si="49"/>
        <v>0</v>
      </c>
    </row>
    <row r="266" spans="1:31" ht="15" customHeight="1">
      <c r="A266" s="4">
        <v>611389</v>
      </c>
      <c r="B266" s="4" t="s">
        <v>107</v>
      </c>
      <c r="C266" s="4" t="s">
        <v>529</v>
      </c>
      <c r="D266" s="4" t="s">
        <v>714</v>
      </c>
      <c r="E266" s="6" t="str">
        <f t="shared" si="41"/>
        <v>Odborná způsobilost platná do roku 2021</v>
      </c>
      <c r="F266" s="5">
        <v>42468</v>
      </c>
      <c r="G266" s="5"/>
      <c r="H266" s="5"/>
      <c r="I266" s="5"/>
      <c r="J266" s="5"/>
      <c r="V266" s="12">
        <f>YEAR(nemazat!$A$2)-YEAR(F266)</f>
        <v>1</v>
      </c>
      <c r="W266" s="11">
        <f t="shared" si="42"/>
        <v>0</v>
      </c>
      <c r="X266" s="11">
        <f t="shared" si="43"/>
        <v>0</v>
      </c>
      <c r="Y266" s="11">
        <f t="shared" si="44"/>
        <v>0</v>
      </c>
      <c r="Z266" s="11">
        <f t="shared" si="45"/>
        <v>0</v>
      </c>
      <c r="AA266" s="12">
        <f aca="true" t="shared" si="50" ref="AA266:AA299">SUM(W266:Z266)</f>
        <v>0</v>
      </c>
      <c r="AB266" s="12">
        <f t="shared" si="46"/>
        <v>2021</v>
      </c>
      <c r="AC266" s="11">
        <f t="shared" si="47"/>
        <v>5</v>
      </c>
      <c r="AD266" s="11">
        <f ca="1" t="shared" si="48"/>
        <v>0</v>
      </c>
      <c r="AE266" s="11">
        <f t="shared" si="49"/>
        <v>0</v>
      </c>
    </row>
    <row r="267" spans="1:31" ht="15" customHeight="1">
      <c r="A267" s="4">
        <v>611389</v>
      </c>
      <c r="B267" s="4" t="s">
        <v>107</v>
      </c>
      <c r="C267" s="4" t="s">
        <v>529</v>
      </c>
      <c r="D267" s="4" t="s">
        <v>512</v>
      </c>
      <c r="E267" s="6" t="str">
        <f t="shared" si="41"/>
        <v>Odborná způsobilost platná do roku 2021</v>
      </c>
      <c r="F267" s="5">
        <v>42468</v>
      </c>
      <c r="G267" s="5"/>
      <c r="H267" s="5"/>
      <c r="I267" s="5"/>
      <c r="J267" s="5"/>
      <c r="V267" s="12">
        <f>YEAR(nemazat!$A$2)-YEAR(F267)</f>
        <v>1</v>
      </c>
      <c r="W267" s="11">
        <f t="shared" si="42"/>
        <v>0</v>
      </c>
      <c r="X267" s="11">
        <f t="shared" si="43"/>
        <v>0</v>
      </c>
      <c r="Y267" s="11">
        <f t="shared" si="44"/>
        <v>0</v>
      </c>
      <c r="Z267" s="11">
        <f t="shared" si="45"/>
        <v>0</v>
      </c>
      <c r="AA267" s="12">
        <f t="shared" si="50"/>
        <v>0</v>
      </c>
      <c r="AB267" s="12">
        <f t="shared" si="46"/>
        <v>2021</v>
      </c>
      <c r="AC267" s="11">
        <f t="shared" si="47"/>
        <v>5</v>
      </c>
      <c r="AD267" s="11">
        <f ca="1" t="shared" si="48"/>
        <v>0</v>
      </c>
      <c r="AE267" s="11">
        <f t="shared" si="49"/>
        <v>0</v>
      </c>
    </row>
    <row r="268" spans="1:31" ht="15" customHeight="1">
      <c r="A268" s="4">
        <v>611390</v>
      </c>
      <c r="B268" s="4" t="s">
        <v>108</v>
      </c>
      <c r="C268" s="4" t="s">
        <v>529</v>
      </c>
      <c r="D268" s="4" t="s">
        <v>246</v>
      </c>
      <c r="E268" s="6" t="str">
        <f t="shared" si="41"/>
        <v>Odborná způsobilost letos končí, nutno jít na OP k prodloužení OZ</v>
      </c>
      <c r="F268" s="5">
        <v>41028</v>
      </c>
      <c r="G268" s="5"/>
      <c r="H268" s="5"/>
      <c r="I268" s="5"/>
      <c r="J268" s="5"/>
      <c r="V268" s="12">
        <f>YEAR(nemazat!$A$2)-YEAR(F268)</f>
        <v>5</v>
      </c>
      <c r="W268" s="11">
        <f t="shared" si="42"/>
        <v>0</v>
      </c>
      <c r="X268" s="11">
        <f t="shared" si="43"/>
        <v>0</v>
      </c>
      <c r="Y268" s="11">
        <f t="shared" si="44"/>
        <v>0</v>
      </c>
      <c r="Z268" s="11">
        <f t="shared" si="45"/>
        <v>0</v>
      </c>
      <c r="AA268" s="12">
        <f t="shared" si="50"/>
        <v>0</v>
      </c>
      <c r="AB268" s="12">
        <f t="shared" si="46"/>
        <v>2017</v>
      </c>
      <c r="AC268" s="11">
        <f t="shared" si="47"/>
        <v>2</v>
      </c>
      <c r="AD268" s="11">
        <f ca="1" t="shared" si="48"/>
        <v>0</v>
      </c>
      <c r="AE268" s="11">
        <f t="shared" si="49"/>
        <v>0</v>
      </c>
    </row>
    <row r="269" spans="1:31" ht="15" customHeight="1">
      <c r="A269" s="4">
        <v>611226</v>
      </c>
      <c r="B269" s="4" t="s">
        <v>109</v>
      </c>
      <c r="C269" s="4" t="s">
        <v>528</v>
      </c>
      <c r="D269" s="4" t="s">
        <v>432</v>
      </c>
      <c r="E269" s="6" t="str">
        <f t="shared" si="41"/>
        <v>Málo OP, musí až na OP k získání OZ (40 hodin) v roce 2017</v>
      </c>
      <c r="F269" s="5">
        <v>40993</v>
      </c>
      <c r="G269" s="5"/>
      <c r="H269" s="5"/>
      <c r="I269" s="5"/>
      <c r="J269" s="5"/>
      <c r="V269" s="12">
        <f>YEAR(nemazat!$A$2)-YEAR(F269)</f>
        <v>5</v>
      </c>
      <c r="W269" s="11">
        <f t="shared" si="42"/>
        <v>0</v>
      </c>
      <c r="X269" s="11">
        <f t="shared" si="43"/>
        <v>0</v>
      </c>
      <c r="Y269" s="11">
        <f t="shared" si="44"/>
        <v>0</v>
      </c>
      <c r="Z269" s="11">
        <f t="shared" si="45"/>
        <v>0</v>
      </c>
      <c r="AA269" s="12">
        <f t="shared" si="50"/>
        <v>0</v>
      </c>
      <c r="AB269" s="12">
        <f t="shared" si="46"/>
        <v>2017</v>
      </c>
      <c r="AC269" s="11">
        <f t="shared" si="47"/>
        <v>1</v>
      </c>
      <c r="AD269" s="11">
        <f ca="1" t="shared" si="48"/>
        <v>0</v>
      </c>
      <c r="AE269" s="11">
        <f t="shared" si="49"/>
        <v>1</v>
      </c>
    </row>
    <row r="270" spans="1:31" ht="15" customHeight="1">
      <c r="A270" s="4">
        <v>611226</v>
      </c>
      <c r="B270" s="4" t="s">
        <v>109</v>
      </c>
      <c r="C270" s="4" t="s">
        <v>528</v>
      </c>
      <c r="D270" s="4" t="s">
        <v>574</v>
      </c>
      <c r="E270" s="6" t="str">
        <f t="shared" si="41"/>
        <v>Málo OP, musí až na OP k získání OZ (40 hodin) v roce 2018</v>
      </c>
      <c r="F270" s="25">
        <v>41357</v>
      </c>
      <c r="G270" s="5"/>
      <c r="H270" s="5"/>
      <c r="I270" s="5"/>
      <c r="J270" s="5"/>
      <c r="V270" s="12">
        <f>YEAR(nemazat!$A$2)-YEAR(F270)</f>
        <v>4</v>
      </c>
      <c r="W270" s="11">
        <f t="shared" si="42"/>
        <v>0</v>
      </c>
      <c r="X270" s="11">
        <f t="shared" si="43"/>
        <v>0</v>
      </c>
      <c r="Y270" s="11">
        <f t="shared" si="44"/>
        <v>0</v>
      </c>
      <c r="Z270" s="11">
        <f t="shared" si="45"/>
        <v>0</v>
      </c>
      <c r="AA270" s="12">
        <f t="shared" si="50"/>
        <v>0</v>
      </c>
      <c r="AB270" s="12">
        <f t="shared" si="46"/>
        <v>2018</v>
      </c>
      <c r="AC270" s="11">
        <f t="shared" si="47"/>
        <v>1</v>
      </c>
      <c r="AD270" s="11">
        <f ca="1" t="shared" si="48"/>
        <v>0</v>
      </c>
      <c r="AE270" s="11">
        <f t="shared" si="49"/>
        <v>1</v>
      </c>
    </row>
    <row r="271" spans="1:31" ht="15" customHeight="1">
      <c r="A271" s="4">
        <v>611226</v>
      </c>
      <c r="B271" s="4" t="s">
        <v>109</v>
      </c>
      <c r="C271" s="4" t="s">
        <v>528</v>
      </c>
      <c r="D271" s="4" t="s">
        <v>433</v>
      </c>
      <c r="E271" s="6" t="str">
        <f t="shared" si="41"/>
        <v>Málo OP, musí až na OP k získání OZ (40 hodin) v roce 2017</v>
      </c>
      <c r="F271" s="5">
        <v>40993</v>
      </c>
      <c r="G271" s="5"/>
      <c r="H271" s="5"/>
      <c r="I271" s="5"/>
      <c r="J271" s="5"/>
      <c r="V271" s="12">
        <f>YEAR(nemazat!$A$2)-YEAR(F271)</f>
        <v>5</v>
      </c>
      <c r="W271" s="11">
        <f t="shared" si="42"/>
        <v>0</v>
      </c>
      <c r="X271" s="11">
        <f t="shared" si="43"/>
        <v>0</v>
      </c>
      <c r="Y271" s="11">
        <f t="shared" si="44"/>
        <v>0</v>
      </c>
      <c r="Z271" s="11">
        <f t="shared" si="45"/>
        <v>0</v>
      </c>
      <c r="AA271" s="12">
        <f t="shared" si="50"/>
        <v>0</v>
      </c>
      <c r="AB271" s="12">
        <f t="shared" si="46"/>
        <v>2017</v>
      </c>
      <c r="AC271" s="11">
        <f t="shared" si="47"/>
        <v>1</v>
      </c>
      <c r="AD271" s="11">
        <f ca="1" t="shared" si="48"/>
        <v>0</v>
      </c>
      <c r="AE271" s="11">
        <f t="shared" si="49"/>
        <v>1</v>
      </c>
    </row>
    <row r="272" spans="1:31" ht="15" customHeight="1">
      <c r="A272" s="4">
        <v>611226</v>
      </c>
      <c r="B272" s="4" t="s">
        <v>109</v>
      </c>
      <c r="C272" s="4" t="s">
        <v>529</v>
      </c>
      <c r="D272" s="4" t="s">
        <v>280</v>
      </c>
      <c r="E272" s="6" t="str">
        <f t="shared" si="41"/>
        <v>Odborná způsobilost platná do roku 2021</v>
      </c>
      <c r="F272" s="5">
        <v>42448</v>
      </c>
      <c r="G272" s="5"/>
      <c r="H272" s="5"/>
      <c r="I272" s="5"/>
      <c r="J272" s="5"/>
      <c r="V272" s="12">
        <f>YEAR(nemazat!$A$2)-YEAR(F272)</f>
        <v>1</v>
      </c>
      <c r="W272" s="11">
        <f t="shared" si="42"/>
        <v>0</v>
      </c>
      <c r="X272" s="11">
        <f t="shared" si="43"/>
        <v>0</v>
      </c>
      <c r="Y272" s="11">
        <f t="shared" si="44"/>
        <v>0</v>
      </c>
      <c r="Z272" s="11">
        <f t="shared" si="45"/>
        <v>0</v>
      </c>
      <c r="AA272" s="12">
        <f t="shared" si="50"/>
        <v>0</v>
      </c>
      <c r="AB272" s="12">
        <f t="shared" si="46"/>
        <v>2021</v>
      </c>
      <c r="AC272" s="11">
        <f t="shared" si="47"/>
        <v>5</v>
      </c>
      <c r="AD272" s="11">
        <f ca="1" t="shared" si="48"/>
        <v>0</v>
      </c>
      <c r="AE272" s="11">
        <f t="shared" si="49"/>
        <v>0</v>
      </c>
    </row>
    <row r="273" spans="1:31" ht="15" customHeight="1">
      <c r="A273" s="4">
        <v>611226</v>
      </c>
      <c r="B273" s="4" t="s">
        <v>109</v>
      </c>
      <c r="C273" s="4" t="s">
        <v>529</v>
      </c>
      <c r="D273" s="4" t="s">
        <v>572</v>
      </c>
      <c r="E273" s="6" t="str">
        <f t="shared" si="41"/>
        <v>Odborná způsobilost platná do roku 2018</v>
      </c>
      <c r="F273" s="5">
        <v>41357</v>
      </c>
      <c r="G273" s="5"/>
      <c r="H273" s="5"/>
      <c r="I273" s="5"/>
      <c r="J273" s="5"/>
      <c r="V273" s="12">
        <f>YEAR(nemazat!$A$2)-YEAR(F273)</f>
        <v>4</v>
      </c>
      <c r="W273" s="11">
        <f t="shared" si="42"/>
        <v>0</v>
      </c>
      <c r="X273" s="11">
        <f t="shared" si="43"/>
        <v>0</v>
      </c>
      <c r="Y273" s="11">
        <f t="shared" si="44"/>
        <v>0</v>
      </c>
      <c r="Z273" s="11">
        <f t="shared" si="45"/>
        <v>0</v>
      </c>
      <c r="AA273" s="12">
        <f t="shared" si="50"/>
        <v>0</v>
      </c>
      <c r="AB273" s="12">
        <f t="shared" si="46"/>
        <v>2018</v>
      </c>
      <c r="AC273" s="11">
        <f t="shared" si="47"/>
        <v>5</v>
      </c>
      <c r="AD273" s="11">
        <f ca="1" t="shared" si="48"/>
        <v>0</v>
      </c>
      <c r="AE273" s="11">
        <f t="shared" si="49"/>
        <v>0</v>
      </c>
    </row>
    <row r="274" spans="1:31" ht="15" customHeight="1">
      <c r="A274" s="4">
        <v>611226</v>
      </c>
      <c r="B274" s="4" t="s">
        <v>109</v>
      </c>
      <c r="C274" s="4" t="s">
        <v>529</v>
      </c>
      <c r="D274" s="4" t="s">
        <v>573</v>
      </c>
      <c r="E274" s="6" t="str">
        <f t="shared" si="41"/>
        <v>Odborná způsobilost platná do roku 2018</v>
      </c>
      <c r="F274" s="5">
        <v>41357</v>
      </c>
      <c r="G274" s="5"/>
      <c r="H274" s="5"/>
      <c r="I274" s="5"/>
      <c r="J274" s="5"/>
      <c r="V274" s="12">
        <f>YEAR(nemazat!$A$2)-YEAR(F274)</f>
        <v>4</v>
      </c>
      <c r="W274" s="11">
        <f t="shared" si="42"/>
        <v>0</v>
      </c>
      <c r="X274" s="11">
        <f t="shared" si="43"/>
        <v>0</v>
      </c>
      <c r="Y274" s="11">
        <f t="shared" si="44"/>
        <v>0</v>
      </c>
      <c r="Z274" s="11">
        <f t="shared" si="45"/>
        <v>0</v>
      </c>
      <c r="AA274" s="12">
        <f>SUM(W274:Z274)</f>
        <v>0</v>
      </c>
      <c r="AB274" s="12">
        <f t="shared" si="46"/>
        <v>2018</v>
      </c>
      <c r="AC274" s="11">
        <f t="shared" si="47"/>
        <v>5</v>
      </c>
      <c r="AD274" s="11">
        <f ca="1" t="shared" si="48"/>
        <v>0</v>
      </c>
      <c r="AE274" s="11">
        <f t="shared" si="49"/>
        <v>0</v>
      </c>
    </row>
    <row r="275" spans="1:31" ht="15" customHeight="1">
      <c r="A275" s="4">
        <v>611396</v>
      </c>
      <c r="B275" s="4" t="s">
        <v>110</v>
      </c>
      <c r="C275" s="4" t="s">
        <v>529</v>
      </c>
      <c r="D275" s="4" t="s">
        <v>648</v>
      </c>
      <c r="E275" s="6" t="str">
        <f t="shared" si="41"/>
        <v>Odborná způsobilost platná do roku 2020</v>
      </c>
      <c r="F275" s="5">
        <v>42097</v>
      </c>
      <c r="G275" s="5"/>
      <c r="H275" s="5"/>
      <c r="I275" s="5"/>
      <c r="J275" s="5"/>
      <c r="V275" s="12">
        <f>YEAR(nemazat!$A$2)-YEAR(F275)</f>
        <v>2</v>
      </c>
      <c r="W275" s="11">
        <f t="shared" si="42"/>
        <v>0</v>
      </c>
      <c r="X275" s="11">
        <f t="shared" si="43"/>
        <v>0</v>
      </c>
      <c r="Y275" s="11">
        <f t="shared" si="44"/>
        <v>0</v>
      </c>
      <c r="Z275" s="11">
        <f t="shared" si="45"/>
        <v>0</v>
      </c>
      <c r="AA275" s="12">
        <f t="shared" si="50"/>
        <v>0</v>
      </c>
      <c r="AB275" s="12">
        <f t="shared" si="46"/>
        <v>2020</v>
      </c>
      <c r="AC275" s="11">
        <f t="shared" si="47"/>
        <v>5</v>
      </c>
      <c r="AD275" s="11">
        <f ca="1" t="shared" si="48"/>
        <v>0</v>
      </c>
      <c r="AE275" s="11">
        <f t="shared" si="49"/>
        <v>0</v>
      </c>
    </row>
    <row r="276" spans="1:31" ht="15" customHeight="1">
      <c r="A276" s="4">
        <v>611396</v>
      </c>
      <c r="B276" s="4" t="s">
        <v>110</v>
      </c>
      <c r="C276" s="4" t="s">
        <v>529</v>
      </c>
      <c r="D276" s="4" t="s">
        <v>649</v>
      </c>
      <c r="E276" s="6" t="str">
        <f t="shared" si="41"/>
        <v>Odborná způsobilost platná do roku 2020</v>
      </c>
      <c r="F276" s="5">
        <v>42097</v>
      </c>
      <c r="G276" s="5"/>
      <c r="H276" s="5"/>
      <c r="I276" s="5"/>
      <c r="J276" s="5"/>
      <c r="V276" s="12">
        <f>YEAR(nemazat!$A$2)-YEAR(F276)</f>
        <v>2</v>
      </c>
      <c r="W276" s="11">
        <f t="shared" si="42"/>
        <v>0</v>
      </c>
      <c r="X276" s="11">
        <f t="shared" si="43"/>
        <v>0</v>
      </c>
      <c r="Y276" s="11">
        <f t="shared" si="44"/>
        <v>0</v>
      </c>
      <c r="Z276" s="11">
        <f t="shared" si="45"/>
        <v>0</v>
      </c>
      <c r="AA276" s="12">
        <f t="shared" si="50"/>
        <v>0</v>
      </c>
      <c r="AB276" s="12">
        <f t="shared" si="46"/>
        <v>2020</v>
      </c>
      <c r="AC276" s="11">
        <f t="shared" si="47"/>
        <v>5</v>
      </c>
      <c r="AD276" s="11">
        <f ca="1" t="shared" si="48"/>
        <v>0</v>
      </c>
      <c r="AE276" s="11">
        <f t="shared" si="49"/>
        <v>0</v>
      </c>
    </row>
    <row r="277" spans="1:31" ht="15" customHeight="1">
      <c r="A277" s="4">
        <v>611396</v>
      </c>
      <c r="B277" s="4" t="s">
        <v>110</v>
      </c>
      <c r="C277" s="4" t="s">
        <v>529</v>
      </c>
      <c r="D277" s="4" t="s">
        <v>390</v>
      </c>
      <c r="E277" s="6" t="str">
        <f t="shared" si="41"/>
        <v>Odborná způsobilost platná do roku 2020</v>
      </c>
      <c r="F277" s="5">
        <v>42097</v>
      </c>
      <c r="G277" s="5"/>
      <c r="H277" s="5"/>
      <c r="I277" s="5"/>
      <c r="J277" s="5"/>
      <c r="V277" s="12">
        <f>YEAR(nemazat!$A$2)-YEAR(F277)</f>
        <v>2</v>
      </c>
      <c r="W277" s="11">
        <f t="shared" si="42"/>
        <v>0</v>
      </c>
      <c r="X277" s="11">
        <f t="shared" si="43"/>
        <v>0</v>
      </c>
      <c r="Y277" s="11">
        <f t="shared" si="44"/>
        <v>0</v>
      </c>
      <c r="Z277" s="11">
        <f t="shared" si="45"/>
        <v>0</v>
      </c>
      <c r="AA277" s="12">
        <f t="shared" si="50"/>
        <v>0</v>
      </c>
      <c r="AB277" s="12">
        <f t="shared" si="46"/>
        <v>2020</v>
      </c>
      <c r="AC277" s="11">
        <f t="shared" si="47"/>
        <v>5</v>
      </c>
      <c r="AD277" s="11">
        <f ca="1" t="shared" si="48"/>
        <v>0</v>
      </c>
      <c r="AE277" s="11">
        <f t="shared" si="49"/>
        <v>0</v>
      </c>
    </row>
    <row r="278" spans="1:31" ht="15" customHeight="1">
      <c r="A278" s="4">
        <v>611396</v>
      </c>
      <c r="B278" s="4" t="s">
        <v>110</v>
      </c>
      <c r="C278" s="4" t="s">
        <v>529</v>
      </c>
      <c r="D278" s="4" t="s">
        <v>650</v>
      </c>
      <c r="E278" s="6" t="str">
        <f t="shared" si="41"/>
        <v>Odborná způsobilost platná do roku 2020</v>
      </c>
      <c r="F278" s="5">
        <v>42097</v>
      </c>
      <c r="G278" s="5"/>
      <c r="H278" s="5"/>
      <c r="I278" s="5"/>
      <c r="J278" s="5"/>
      <c r="V278" s="12">
        <f>YEAR(nemazat!$A$2)-YEAR(F278)</f>
        <v>2</v>
      </c>
      <c r="W278" s="11">
        <f t="shared" si="42"/>
        <v>0</v>
      </c>
      <c r="X278" s="11">
        <f t="shared" si="43"/>
        <v>0</v>
      </c>
      <c r="Y278" s="11">
        <f t="shared" si="44"/>
        <v>0</v>
      </c>
      <c r="Z278" s="11">
        <f t="shared" si="45"/>
        <v>0</v>
      </c>
      <c r="AA278" s="12">
        <f t="shared" si="50"/>
        <v>0</v>
      </c>
      <c r="AB278" s="12">
        <f t="shared" si="46"/>
        <v>2020</v>
      </c>
      <c r="AC278" s="11">
        <f t="shared" si="47"/>
        <v>5</v>
      </c>
      <c r="AD278" s="11">
        <f ca="1" t="shared" si="48"/>
        <v>0</v>
      </c>
      <c r="AE278" s="11">
        <f t="shared" si="49"/>
        <v>0</v>
      </c>
    </row>
    <row r="279" spans="1:31" ht="15" customHeight="1">
      <c r="A279" s="4">
        <v>611400</v>
      </c>
      <c r="B279" s="4" t="s">
        <v>111</v>
      </c>
      <c r="C279" s="4" t="s">
        <v>528</v>
      </c>
      <c r="D279" s="4" t="s">
        <v>451</v>
      </c>
      <c r="E279" s="6" t="str">
        <f t="shared" si="41"/>
        <v>Málo OP, musí až na OP k získání OZ (40 hodin) v roce 2017</v>
      </c>
      <c r="F279" s="5">
        <v>40993</v>
      </c>
      <c r="G279" s="5"/>
      <c r="H279" s="5"/>
      <c r="I279" s="5"/>
      <c r="J279" s="5"/>
      <c r="V279" s="12">
        <f>YEAR(nemazat!$A$2)-YEAR(F279)</f>
        <v>5</v>
      </c>
      <c r="W279" s="11">
        <f t="shared" si="42"/>
        <v>0</v>
      </c>
      <c r="X279" s="11">
        <f t="shared" si="43"/>
        <v>0</v>
      </c>
      <c r="Y279" s="11">
        <f t="shared" si="44"/>
        <v>0</v>
      </c>
      <c r="Z279" s="11">
        <f t="shared" si="45"/>
        <v>0</v>
      </c>
      <c r="AA279" s="12">
        <f>SUM(W279:Z279)</f>
        <v>0</v>
      </c>
      <c r="AB279" s="12">
        <f t="shared" si="46"/>
        <v>2017</v>
      </c>
      <c r="AC279" s="11">
        <f t="shared" si="47"/>
        <v>1</v>
      </c>
      <c r="AD279" s="11">
        <f ca="1" t="shared" si="48"/>
        <v>0</v>
      </c>
      <c r="AE279" s="11">
        <f t="shared" si="49"/>
        <v>1</v>
      </c>
    </row>
    <row r="280" spans="1:31" ht="15" customHeight="1">
      <c r="A280" s="4">
        <v>611400</v>
      </c>
      <c r="B280" s="4" t="s">
        <v>111</v>
      </c>
      <c r="C280" s="4" t="s">
        <v>529</v>
      </c>
      <c r="D280" s="4" t="s">
        <v>213</v>
      </c>
      <c r="E280" s="6" t="str">
        <f t="shared" si="41"/>
        <v>Odborná způsobilost platná do roku 2020</v>
      </c>
      <c r="F280" s="5">
        <v>42091</v>
      </c>
      <c r="G280" s="5"/>
      <c r="H280" s="5"/>
      <c r="I280" s="5"/>
      <c r="J280" s="5"/>
      <c r="V280" s="12">
        <f>YEAR(nemazat!$A$2)-YEAR(F280)</f>
        <v>2</v>
      </c>
      <c r="W280" s="11">
        <f t="shared" si="42"/>
        <v>0</v>
      </c>
      <c r="X280" s="11">
        <f t="shared" si="43"/>
        <v>0</v>
      </c>
      <c r="Y280" s="11">
        <f t="shared" si="44"/>
        <v>0</v>
      </c>
      <c r="Z280" s="11">
        <f t="shared" si="45"/>
        <v>0</v>
      </c>
      <c r="AA280" s="12">
        <f>SUM(W280:Z280)</f>
        <v>0</v>
      </c>
      <c r="AB280" s="12">
        <f t="shared" si="46"/>
        <v>2020</v>
      </c>
      <c r="AC280" s="11">
        <f t="shared" si="47"/>
        <v>5</v>
      </c>
      <c r="AD280" s="11">
        <f ca="1" t="shared" si="48"/>
        <v>0</v>
      </c>
      <c r="AE280" s="11">
        <f t="shared" si="49"/>
        <v>0</v>
      </c>
    </row>
    <row r="281" spans="1:31" ht="15" customHeight="1">
      <c r="A281" s="4">
        <v>611400</v>
      </c>
      <c r="B281" s="4" t="s">
        <v>111</v>
      </c>
      <c r="C281" s="4" t="s">
        <v>529</v>
      </c>
      <c r="D281" s="4" t="s">
        <v>450</v>
      </c>
      <c r="E281" s="6" t="str">
        <f t="shared" si="41"/>
        <v>Odborná způsobilost letos končí, nutno jít na OP k prodloužení OZ</v>
      </c>
      <c r="F281" s="5">
        <v>40993</v>
      </c>
      <c r="G281" s="5"/>
      <c r="H281" s="5"/>
      <c r="I281" s="5"/>
      <c r="J281" s="5"/>
      <c r="V281" s="12">
        <f>YEAR(nemazat!$A$2)-YEAR(F281)</f>
        <v>5</v>
      </c>
      <c r="W281" s="11">
        <f t="shared" si="42"/>
        <v>0</v>
      </c>
      <c r="X281" s="11">
        <f t="shared" si="43"/>
        <v>0</v>
      </c>
      <c r="Y281" s="11">
        <f t="shared" si="44"/>
        <v>0</v>
      </c>
      <c r="Z281" s="11">
        <f t="shared" si="45"/>
        <v>0</v>
      </c>
      <c r="AA281" s="12">
        <f t="shared" si="50"/>
        <v>0</v>
      </c>
      <c r="AB281" s="12">
        <f t="shared" si="46"/>
        <v>2017</v>
      </c>
      <c r="AC281" s="11">
        <f t="shared" si="47"/>
        <v>2</v>
      </c>
      <c r="AD281" s="11">
        <f ca="1" t="shared" si="48"/>
        <v>0</v>
      </c>
      <c r="AE281" s="11">
        <f t="shared" si="49"/>
        <v>0</v>
      </c>
    </row>
    <row r="282" spans="1:31" ht="15" customHeight="1">
      <c r="A282" s="4">
        <v>611401</v>
      </c>
      <c r="B282" s="36" t="s">
        <v>112</v>
      </c>
      <c r="C282" s="4" t="s">
        <v>529</v>
      </c>
      <c r="D282" s="4" t="s">
        <v>623</v>
      </c>
      <c r="E282" s="6" t="str">
        <f t="shared" si="41"/>
        <v>Odborná způsobilost platná do roku 2019</v>
      </c>
      <c r="F282" s="5">
        <v>41740</v>
      </c>
      <c r="G282" s="5"/>
      <c r="H282" s="5"/>
      <c r="I282" s="5"/>
      <c r="J282" s="5"/>
      <c r="V282" s="12">
        <f>YEAR(nemazat!$A$2)-YEAR(F282)</f>
        <v>3</v>
      </c>
      <c r="W282" s="11">
        <f t="shared" si="42"/>
        <v>0</v>
      </c>
      <c r="X282" s="11">
        <f t="shared" si="43"/>
        <v>0</v>
      </c>
      <c r="Y282" s="11">
        <f t="shared" si="44"/>
        <v>0</v>
      </c>
      <c r="Z282" s="11">
        <f t="shared" si="45"/>
        <v>0</v>
      </c>
      <c r="AA282" s="12">
        <f t="shared" si="50"/>
        <v>0</v>
      </c>
      <c r="AB282" s="12">
        <f t="shared" si="46"/>
        <v>2019</v>
      </c>
      <c r="AC282" s="11">
        <f t="shared" si="47"/>
        <v>5</v>
      </c>
      <c r="AD282" s="11">
        <f ca="1" t="shared" si="48"/>
        <v>0</v>
      </c>
      <c r="AE282" s="11">
        <f t="shared" si="49"/>
        <v>0</v>
      </c>
    </row>
    <row r="283" spans="1:31" ht="15" customHeight="1">
      <c r="A283" s="4">
        <v>611401</v>
      </c>
      <c r="B283" s="36" t="s">
        <v>112</v>
      </c>
      <c r="C283" s="4" t="s">
        <v>529</v>
      </c>
      <c r="D283" s="4" t="s">
        <v>624</v>
      </c>
      <c r="E283" s="6" t="str">
        <f t="shared" si="41"/>
        <v>Odborná způsobilost platná do roku 2019</v>
      </c>
      <c r="F283" s="5">
        <v>41740</v>
      </c>
      <c r="G283" s="5"/>
      <c r="H283" s="5"/>
      <c r="I283" s="5"/>
      <c r="J283" s="5"/>
      <c r="V283" s="12">
        <f>YEAR(nemazat!$A$2)-YEAR(F283)</f>
        <v>3</v>
      </c>
      <c r="W283" s="11">
        <f t="shared" si="42"/>
        <v>0</v>
      </c>
      <c r="X283" s="11">
        <f t="shared" si="43"/>
        <v>0</v>
      </c>
      <c r="Y283" s="11">
        <f t="shared" si="44"/>
        <v>0</v>
      </c>
      <c r="Z283" s="11">
        <f t="shared" si="45"/>
        <v>0</v>
      </c>
      <c r="AA283" s="12">
        <f t="shared" si="50"/>
        <v>0</v>
      </c>
      <c r="AB283" s="12">
        <f t="shared" si="46"/>
        <v>2019</v>
      </c>
      <c r="AC283" s="11">
        <f t="shared" si="47"/>
        <v>5</v>
      </c>
      <c r="AD283" s="11">
        <f ca="1" t="shared" si="48"/>
        <v>0</v>
      </c>
      <c r="AE283" s="11">
        <f t="shared" si="49"/>
        <v>0</v>
      </c>
    </row>
    <row r="284" spans="1:31" ht="15" customHeight="1">
      <c r="A284" s="4">
        <v>611202</v>
      </c>
      <c r="B284" s="4" t="s">
        <v>113</v>
      </c>
      <c r="C284" s="4" t="s">
        <v>528</v>
      </c>
      <c r="D284" s="4" t="s">
        <v>601</v>
      </c>
      <c r="E284" s="6" t="str">
        <f t="shared" si="41"/>
        <v>Je doporučeno jít letos na OP k prodloužení OZ</v>
      </c>
      <c r="F284" s="5">
        <v>41734</v>
      </c>
      <c r="G284" s="26"/>
      <c r="H284" s="33">
        <v>42467</v>
      </c>
      <c r="I284" s="5"/>
      <c r="J284" s="5"/>
      <c r="V284" s="12">
        <f>YEAR(nemazat!$A$2)-YEAR(F284)</f>
        <v>3</v>
      </c>
      <c r="W284" s="11">
        <f t="shared" si="42"/>
        <v>0</v>
      </c>
      <c r="X284" s="11">
        <f t="shared" si="43"/>
        <v>1</v>
      </c>
      <c r="Y284" s="11">
        <f t="shared" si="44"/>
        <v>0</v>
      </c>
      <c r="Z284" s="11">
        <f t="shared" si="45"/>
        <v>0</v>
      </c>
      <c r="AA284" s="12">
        <f t="shared" si="50"/>
        <v>1</v>
      </c>
      <c r="AB284" s="12">
        <f t="shared" si="46"/>
        <v>2019</v>
      </c>
      <c r="AC284" s="11">
        <f t="shared" si="47"/>
        <v>4</v>
      </c>
      <c r="AD284" s="11">
        <f ca="1" t="shared" si="48"/>
        <v>1</v>
      </c>
      <c r="AE284" s="11">
        <f t="shared" si="49"/>
        <v>1</v>
      </c>
    </row>
    <row r="285" spans="1:31" ht="15" customHeight="1">
      <c r="A285" s="4">
        <v>611228</v>
      </c>
      <c r="B285" s="4" t="s">
        <v>113</v>
      </c>
      <c r="C285" s="4" t="s">
        <v>529</v>
      </c>
      <c r="D285" s="4" t="s">
        <v>278</v>
      </c>
      <c r="E285" s="6" t="str">
        <f t="shared" si="41"/>
        <v>Odborná způsobilost platná do roku 2021</v>
      </c>
      <c r="F285" s="5">
        <v>42448</v>
      </c>
      <c r="G285" s="5"/>
      <c r="H285" s="5"/>
      <c r="I285" s="5"/>
      <c r="J285" s="5"/>
      <c r="V285" s="12">
        <f>YEAR(nemazat!$A$2)-YEAR(F285)</f>
        <v>1</v>
      </c>
      <c r="W285" s="11">
        <f t="shared" si="42"/>
        <v>0</v>
      </c>
      <c r="X285" s="11">
        <f t="shared" si="43"/>
        <v>0</v>
      </c>
      <c r="Y285" s="11">
        <f t="shared" si="44"/>
        <v>0</v>
      </c>
      <c r="Z285" s="11">
        <f t="shared" si="45"/>
        <v>0</v>
      </c>
      <c r="AA285" s="12">
        <f t="shared" si="50"/>
        <v>0</v>
      </c>
      <c r="AB285" s="12">
        <f t="shared" si="46"/>
        <v>2021</v>
      </c>
      <c r="AC285" s="11">
        <f t="shared" si="47"/>
        <v>5</v>
      </c>
      <c r="AD285" s="11">
        <f ca="1" t="shared" si="48"/>
        <v>0</v>
      </c>
      <c r="AE285" s="11">
        <f t="shared" si="49"/>
        <v>0</v>
      </c>
    </row>
    <row r="286" spans="1:31" ht="15" customHeight="1">
      <c r="A286" s="4">
        <v>611403</v>
      </c>
      <c r="B286" s="4" t="s">
        <v>651</v>
      </c>
      <c r="C286" s="4" t="s">
        <v>528</v>
      </c>
      <c r="D286" s="4" t="s">
        <v>735</v>
      </c>
      <c r="E286" s="6" t="str">
        <f t="shared" si="41"/>
        <v>Je doporučeno jít letos na OP k prodloužení OZ</v>
      </c>
      <c r="F286" s="5">
        <v>42468</v>
      </c>
      <c r="G286" s="5"/>
      <c r="H286" s="5"/>
      <c r="I286" s="5"/>
      <c r="J286" s="5"/>
      <c r="V286" s="12">
        <f>YEAR(nemazat!$A$2)-YEAR(F286)</f>
        <v>1</v>
      </c>
      <c r="W286" s="11">
        <f t="shared" si="42"/>
        <v>0</v>
      </c>
      <c r="X286" s="11">
        <f t="shared" si="43"/>
        <v>0</v>
      </c>
      <c r="Y286" s="11">
        <f t="shared" si="44"/>
        <v>0</v>
      </c>
      <c r="Z286" s="11">
        <f t="shared" si="45"/>
        <v>0</v>
      </c>
      <c r="AA286" s="12">
        <f t="shared" si="50"/>
        <v>0</v>
      </c>
      <c r="AB286" s="12">
        <f t="shared" si="46"/>
        <v>2021</v>
      </c>
      <c r="AC286" s="11">
        <f t="shared" si="47"/>
        <v>4</v>
      </c>
      <c r="AD286" s="11">
        <f ca="1" t="shared" si="48"/>
        <v>0</v>
      </c>
      <c r="AE286" s="11">
        <f t="shared" si="49"/>
        <v>1</v>
      </c>
    </row>
    <row r="287" spans="1:31" ht="15" customHeight="1">
      <c r="A287" s="4">
        <v>611403</v>
      </c>
      <c r="B287" s="4" t="s">
        <v>651</v>
      </c>
      <c r="C287" s="4" t="s">
        <v>528</v>
      </c>
      <c r="D287" s="4" t="s">
        <v>677</v>
      </c>
      <c r="E287" s="6" t="str">
        <f t="shared" si="41"/>
        <v>Je doporučeno jít letos na OP k prodloužení OZ</v>
      </c>
      <c r="F287" s="5">
        <v>42097</v>
      </c>
      <c r="G287" s="5"/>
      <c r="H287" s="5"/>
      <c r="I287" s="5"/>
      <c r="J287" s="5"/>
      <c r="V287" s="12">
        <f>YEAR(nemazat!$A$2)-YEAR(F287)</f>
        <v>2</v>
      </c>
      <c r="W287" s="11">
        <f t="shared" si="42"/>
        <v>0</v>
      </c>
      <c r="X287" s="11">
        <f t="shared" si="43"/>
        <v>0</v>
      </c>
      <c r="Y287" s="11">
        <f t="shared" si="44"/>
        <v>0</v>
      </c>
      <c r="Z287" s="11">
        <f t="shared" si="45"/>
        <v>0</v>
      </c>
      <c r="AA287" s="12">
        <f t="shared" si="50"/>
        <v>0</v>
      </c>
      <c r="AB287" s="12">
        <f t="shared" si="46"/>
        <v>2020</v>
      </c>
      <c r="AC287" s="11">
        <f t="shared" si="47"/>
        <v>4</v>
      </c>
      <c r="AD287" s="11">
        <f ca="1" t="shared" si="48"/>
        <v>0</v>
      </c>
      <c r="AE287" s="11">
        <f t="shared" si="49"/>
        <v>1</v>
      </c>
    </row>
    <row r="288" spans="1:31" ht="15" customHeight="1">
      <c r="A288" s="4">
        <v>611403</v>
      </c>
      <c r="B288" s="4" t="s">
        <v>651</v>
      </c>
      <c r="C288" s="4" t="s">
        <v>528</v>
      </c>
      <c r="D288" s="4" t="s">
        <v>736</v>
      </c>
      <c r="E288" s="6" t="str">
        <f t="shared" si="41"/>
        <v>Je doporučeno jít letos na OP k prodloužení OZ</v>
      </c>
      <c r="F288" s="5">
        <v>42468</v>
      </c>
      <c r="G288" s="5"/>
      <c r="H288" s="5"/>
      <c r="I288" s="5"/>
      <c r="J288" s="5"/>
      <c r="V288" s="12">
        <f>YEAR(nemazat!$A$2)-YEAR(F288)</f>
        <v>1</v>
      </c>
      <c r="W288" s="11">
        <f t="shared" si="42"/>
        <v>0</v>
      </c>
      <c r="X288" s="11">
        <f t="shared" si="43"/>
        <v>0</v>
      </c>
      <c r="Y288" s="11">
        <f t="shared" si="44"/>
        <v>0</v>
      </c>
      <c r="Z288" s="11">
        <f t="shared" si="45"/>
        <v>0</v>
      </c>
      <c r="AA288" s="12">
        <f t="shared" si="50"/>
        <v>0</v>
      </c>
      <c r="AB288" s="12">
        <f t="shared" si="46"/>
        <v>2021</v>
      </c>
      <c r="AC288" s="11">
        <f t="shared" si="47"/>
        <v>4</v>
      </c>
      <c r="AD288" s="11">
        <f ca="1" t="shared" si="48"/>
        <v>0</v>
      </c>
      <c r="AE288" s="11">
        <f t="shared" si="49"/>
        <v>1</v>
      </c>
    </row>
    <row r="289" spans="1:31" ht="15" customHeight="1">
      <c r="A289" s="4">
        <v>611403</v>
      </c>
      <c r="B289" s="4" t="s">
        <v>651</v>
      </c>
      <c r="C289" s="4" t="s">
        <v>529</v>
      </c>
      <c r="D289" s="4" t="s">
        <v>652</v>
      </c>
      <c r="E289" s="6" t="str">
        <f t="shared" si="41"/>
        <v>Odborná způsobilost platná do roku 2020</v>
      </c>
      <c r="F289" s="5">
        <v>42097</v>
      </c>
      <c r="G289" s="5"/>
      <c r="H289" s="5"/>
      <c r="I289" s="5"/>
      <c r="J289" s="5"/>
      <c r="V289" s="12">
        <f>YEAR(nemazat!$A$2)-YEAR(F289)</f>
        <v>2</v>
      </c>
      <c r="W289" s="11">
        <f t="shared" si="42"/>
        <v>0</v>
      </c>
      <c r="X289" s="11">
        <f t="shared" si="43"/>
        <v>0</v>
      </c>
      <c r="Y289" s="11">
        <f t="shared" si="44"/>
        <v>0</v>
      </c>
      <c r="Z289" s="11">
        <f t="shared" si="45"/>
        <v>0</v>
      </c>
      <c r="AA289" s="12">
        <f t="shared" si="50"/>
        <v>0</v>
      </c>
      <c r="AB289" s="12">
        <f t="shared" si="46"/>
        <v>2020</v>
      </c>
      <c r="AC289" s="11">
        <f t="shared" si="47"/>
        <v>5</v>
      </c>
      <c r="AD289" s="11">
        <f ca="1" t="shared" si="48"/>
        <v>0</v>
      </c>
      <c r="AE289" s="11">
        <f t="shared" si="49"/>
        <v>0</v>
      </c>
    </row>
    <row r="290" spans="1:31" ht="15" customHeight="1">
      <c r="A290" s="4">
        <v>611403</v>
      </c>
      <c r="B290" s="4" t="s">
        <v>651</v>
      </c>
      <c r="C290" s="4" t="s">
        <v>529</v>
      </c>
      <c r="D290" s="4" t="s">
        <v>653</v>
      </c>
      <c r="E290" s="6" t="str">
        <f t="shared" si="41"/>
        <v>Odborná způsobilost platná do roku 2020</v>
      </c>
      <c r="F290" s="5">
        <v>42097</v>
      </c>
      <c r="G290" s="5"/>
      <c r="H290" s="5"/>
      <c r="I290" s="5"/>
      <c r="J290" s="5"/>
      <c r="V290" s="12">
        <f>YEAR(nemazat!$A$2)-YEAR(F290)</f>
        <v>2</v>
      </c>
      <c r="W290" s="11">
        <f t="shared" si="42"/>
        <v>0</v>
      </c>
      <c r="X290" s="11">
        <f t="shared" si="43"/>
        <v>0</v>
      </c>
      <c r="Y290" s="11">
        <f t="shared" si="44"/>
        <v>0</v>
      </c>
      <c r="Z290" s="11">
        <f t="shared" si="45"/>
        <v>0</v>
      </c>
      <c r="AA290" s="12">
        <f t="shared" si="50"/>
        <v>0</v>
      </c>
      <c r="AB290" s="12">
        <f t="shared" si="46"/>
        <v>2020</v>
      </c>
      <c r="AC290" s="11">
        <f t="shared" si="47"/>
        <v>5</v>
      </c>
      <c r="AD290" s="11">
        <f ca="1" t="shared" si="48"/>
        <v>0</v>
      </c>
      <c r="AE290" s="11">
        <f t="shared" si="49"/>
        <v>0</v>
      </c>
    </row>
    <row r="291" spans="1:31" ht="15" customHeight="1">
      <c r="A291" s="4">
        <v>611229</v>
      </c>
      <c r="B291" s="4" t="s">
        <v>119</v>
      </c>
      <c r="C291" s="4" t="s">
        <v>528</v>
      </c>
      <c r="D291" s="4" t="s">
        <v>115</v>
      </c>
      <c r="E291" s="6" t="str">
        <f t="shared" si="41"/>
        <v>Je doporučeno jít letos na OP k prodloužení OZ</v>
      </c>
      <c r="F291" s="5">
        <v>42077</v>
      </c>
      <c r="G291" s="33">
        <v>42442</v>
      </c>
      <c r="H291" s="5"/>
      <c r="I291" s="5"/>
      <c r="J291" s="5"/>
      <c r="V291" s="12">
        <f>YEAR(nemazat!$A$2)-YEAR(F291)</f>
        <v>2</v>
      </c>
      <c r="W291" s="11">
        <f t="shared" si="42"/>
        <v>1</v>
      </c>
      <c r="X291" s="11">
        <f t="shared" si="43"/>
        <v>0</v>
      </c>
      <c r="Y291" s="11">
        <f t="shared" si="44"/>
        <v>0</v>
      </c>
      <c r="Z291" s="11">
        <f t="shared" si="45"/>
        <v>0</v>
      </c>
      <c r="AA291" s="12">
        <f t="shared" si="50"/>
        <v>1</v>
      </c>
      <c r="AB291" s="12">
        <f t="shared" si="46"/>
        <v>2020</v>
      </c>
      <c r="AC291" s="11">
        <f t="shared" si="47"/>
        <v>4</v>
      </c>
      <c r="AD291" s="11">
        <f ca="1" t="shared" si="48"/>
        <v>1</v>
      </c>
      <c r="AE291" s="11">
        <f t="shared" si="49"/>
        <v>1</v>
      </c>
    </row>
    <row r="292" spans="1:31" ht="15" customHeight="1">
      <c r="A292" s="4">
        <v>611229</v>
      </c>
      <c r="B292" s="4" t="s">
        <v>119</v>
      </c>
      <c r="C292" s="4" t="s">
        <v>528</v>
      </c>
      <c r="D292" s="4" t="s">
        <v>114</v>
      </c>
      <c r="E292" s="6" t="str">
        <f t="shared" si="41"/>
        <v>Je doporučeno jít letos na OP k prodloužení OZ</v>
      </c>
      <c r="F292" s="5">
        <v>41734</v>
      </c>
      <c r="G292" s="33">
        <v>42077</v>
      </c>
      <c r="H292" s="26"/>
      <c r="I292" s="5"/>
      <c r="J292" s="5"/>
      <c r="V292" s="12">
        <f>YEAR(nemazat!$A$2)-YEAR(F292)</f>
        <v>3</v>
      </c>
      <c r="W292" s="11">
        <f t="shared" si="42"/>
        <v>1</v>
      </c>
      <c r="X292" s="11">
        <f t="shared" si="43"/>
        <v>0</v>
      </c>
      <c r="Y292" s="11">
        <f t="shared" si="44"/>
        <v>0</v>
      </c>
      <c r="Z292" s="11">
        <f t="shared" si="45"/>
        <v>0</v>
      </c>
      <c r="AA292" s="12">
        <f t="shared" si="50"/>
        <v>1</v>
      </c>
      <c r="AB292" s="12">
        <f t="shared" si="46"/>
        <v>2019</v>
      </c>
      <c r="AC292" s="11">
        <f t="shared" si="47"/>
        <v>4</v>
      </c>
      <c r="AD292" s="11">
        <f ca="1" t="shared" si="48"/>
        <v>0</v>
      </c>
      <c r="AE292" s="11">
        <f t="shared" si="49"/>
        <v>1</v>
      </c>
    </row>
    <row r="293" spans="1:31" ht="15" customHeight="1">
      <c r="A293" s="4">
        <v>611229</v>
      </c>
      <c r="B293" s="4" t="s">
        <v>119</v>
      </c>
      <c r="C293" s="4" t="s">
        <v>528</v>
      </c>
      <c r="D293" s="4" t="s">
        <v>607</v>
      </c>
      <c r="E293" s="6" t="str">
        <f t="shared" si="41"/>
        <v>Je doporučeno jít letos na OP k prodloužení OZ</v>
      </c>
      <c r="F293" s="5">
        <v>41740</v>
      </c>
      <c r="G293" s="33">
        <v>42097</v>
      </c>
      <c r="H293" s="5"/>
      <c r="I293" s="5"/>
      <c r="J293" s="5"/>
      <c r="V293" s="12">
        <f>YEAR(nemazat!$A$2)-YEAR(F293)</f>
        <v>3</v>
      </c>
      <c r="W293" s="11">
        <f t="shared" si="42"/>
        <v>1</v>
      </c>
      <c r="X293" s="11">
        <f t="shared" si="43"/>
        <v>0</v>
      </c>
      <c r="Y293" s="11">
        <f t="shared" si="44"/>
        <v>0</v>
      </c>
      <c r="Z293" s="11">
        <f t="shared" si="45"/>
        <v>0</v>
      </c>
      <c r="AA293" s="12">
        <f t="shared" si="50"/>
        <v>1</v>
      </c>
      <c r="AB293" s="12">
        <f t="shared" si="46"/>
        <v>2019</v>
      </c>
      <c r="AC293" s="11">
        <f t="shared" si="47"/>
        <v>4</v>
      </c>
      <c r="AD293" s="11">
        <f ca="1" t="shared" si="48"/>
        <v>0</v>
      </c>
      <c r="AE293" s="11">
        <f t="shared" si="49"/>
        <v>1</v>
      </c>
    </row>
    <row r="294" spans="1:31" ht="15" customHeight="1">
      <c r="A294" s="4">
        <v>611229</v>
      </c>
      <c r="B294" s="4" t="s">
        <v>119</v>
      </c>
      <c r="C294" s="4" t="s">
        <v>587</v>
      </c>
      <c r="D294" s="4" t="s">
        <v>117</v>
      </c>
      <c r="E294" s="6" t="str">
        <f t="shared" si="41"/>
        <v>Odborná způsobilost platná do roku 2019</v>
      </c>
      <c r="F294" s="5">
        <v>41713</v>
      </c>
      <c r="G294" s="5"/>
      <c r="H294" s="5"/>
      <c r="I294" s="5"/>
      <c r="J294" s="5"/>
      <c r="V294" s="12">
        <f>YEAR(nemazat!$A$2)-YEAR(F294)</f>
        <v>3</v>
      </c>
      <c r="W294" s="11">
        <f t="shared" si="42"/>
        <v>0</v>
      </c>
      <c r="X294" s="11">
        <f t="shared" si="43"/>
        <v>0</v>
      </c>
      <c r="Y294" s="11">
        <f t="shared" si="44"/>
        <v>0</v>
      </c>
      <c r="Z294" s="11">
        <f t="shared" si="45"/>
        <v>0</v>
      </c>
      <c r="AA294" s="12">
        <f t="shared" si="50"/>
        <v>0</v>
      </c>
      <c r="AB294" s="12">
        <f t="shared" si="46"/>
        <v>2019</v>
      </c>
      <c r="AC294" s="11">
        <f aca="true" t="shared" si="51" ref="AC294:AC325">IF(AE294=1,IF(F294,IF(V294&gt;5,0,IF(V294=0,5,IF(V294=5,IF(AA294&lt;(V294-3),1,2),IF(AA294&lt;(V294-3),1,IF(AA294=(V294-3),3,4))))),-1),IF(F294,IF(V294&gt;5,0,IF(V294=5,2,5)),-1))</f>
        <v>5</v>
      </c>
      <c r="AD294" s="11">
        <f ca="1" t="shared" si="48"/>
        <v>0</v>
      </c>
      <c r="AE294" s="11">
        <f t="shared" si="49"/>
        <v>0</v>
      </c>
    </row>
    <row r="295" spans="1:31" ht="15" customHeight="1">
      <c r="A295" s="4">
        <v>611229</v>
      </c>
      <c r="B295" s="4" t="s">
        <v>119</v>
      </c>
      <c r="C295" s="4" t="s">
        <v>587</v>
      </c>
      <c r="D295" s="4" t="s">
        <v>116</v>
      </c>
      <c r="E295" s="6" t="str">
        <f t="shared" si="41"/>
        <v>Odborná způsobilost platná do roku 2019</v>
      </c>
      <c r="F295" s="5">
        <v>41713</v>
      </c>
      <c r="G295" s="5"/>
      <c r="H295" s="5"/>
      <c r="I295" s="5"/>
      <c r="J295" s="5"/>
      <c r="V295" s="12">
        <f>YEAR(nemazat!$A$2)-YEAR(F295)</f>
        <v>3</v>
      </c>
      <c r="W295" s="11">
        <f t="shared" si="42"/>
        <v>0</v>
      </c>
      <c r="X295" s="11">
        <f t="shared" si="43"/>
        <v>0</v>
      </c>
      <c r="Y295" s="11">
        <f t="shared" si="44"/>
        <v>0</v>
      </c>
      <c r="Z295" s="11">
        <f t="shared" si="45"/>
        <v>0</v>
      </c>
      <c r="AA295" s="12">
        <f t="shared" si="50"/>
        <v>0</v>
      </c>
      <c r="AB295" s="12">
        <f t="shared" si="46"/>
        <v>2019</v>
      </c>
      <c r="AC295" s="11">
        <f t="shared" si="51"/>
        <v>5</v>
      </c>
      <c r="AD295" s="11">
        <f ca="1" t="shared" si="48"/>
        <v>0</v>
      </c>
      <c r="AE295" s="11">
        <f t="shared" si="49"/>
        <v>0</v>
      </c>
    </row>
    <row r="296" spans="1:31" ht="15" customHeight="1">
      <c r="A296" s="4">
        <v>611229</v>
      </c>
      <c r="B296" s="4" t="s">
        <v>119</v>
      </c>
      <c r="C296" s="4" t="s">
        <v>587</v>
      </c>
      <c r="D296" s="4" t="s">
        <v>118</v>
      </c>
      <c r="E296" s="6" t="str">
        <f t="shared" si="41"/>
        <v>Odborná způsobilost platná do roku 2021</v>
      </c>
      <c r="F296" s="5">
        <v>42448</v>
      </c>
      <c r="G296" s="5"/>
      <c r="H296" s="5"/>
      <c r="I296" s="5"/>
      <c r="J296" s="5"/>
      <c r="V296" s="12">
        <f>YEAR(nemazat!$A$2)-YEAR(F296)</f>
        <v>1</v>
      </c>
      <c r="W296" s="11">
        <f t="shared" si="42"/>
        <v>0</v>
      </c>
      <c r="X296" s="11">
        <f t="shared" si="43"/>
        <v>0</v>
      </c>
      <c r="Y296" s="11">
        <f t="shared" si="44"/>
        <v>0</v>
      </c>
      <c r="Z296" s="11">
        <f t="shared" si="45"/>
        <v>0</v>
      </c>
      <c r="AA296" s="12">
        <f t="shared" si="50"/>
        <v>0</v>
      </c>
      <c r="AB296" s="12">
        <f t="shared" si="46"/>
        <v>2021</v>
      </c>
      <c r="AC296" s="11">
        <f t="shared" si="51"/>
        <v>5</v>
      </c>
      <c r="AD296" s="11">
        <f ca="1" t="shared" si="48"/>
        <v>0</v>
      </c>
      <c r="AE296" s="11">
        <f t="shared" si="49"/>
        <v>0</v>
      </c>
    </row>
    <row r="297" spans="1:31" ht="15" customHeight="1">
      <c r="A297" s="4">
        <v>611229</v>
      </c>
      <c r="B297" s="4" t="s">
        <v>119</v>
      </c>
      <c r="C297" s="4" t="s">
        <v>587</v>
      </c>
      <c r="D297" s="4" t="s">
        <v>210</v>
      </c>
      <c r="E297" s="6" t="str">
        <f t="shared" si="41"/>
        <v>Odborná způsobilost platná do roku 2020</v>
      </c>
      <c r="F297" s="14">
        <v>42091</v>
      </c>
      <c r="G297" s="5"/>
      <c r="H297" s="5"/>
      <c r="I297" s="5"/>
      <c r="J297" s="5"/>
      <c r="V297" s="12">
        <f>YEAR(nemazat!$A$2)-YEAR(F297)</f>
        <v>2</v>
      </c>
      <c r="W297" s="11">
        <f t="shared" si="42"/>
        <v>0</v>
      </c>
      <c r="X297" s="11">
        <f t="shared" si="43"/>
        <v>0</v>
      </c>
      <c r="Y297" s="11">
        <f t="shared" si="44"/>
        <v>0</v>
      </c>
      <c r="Z297" s="11">
        <f t="shared" si="45"/>
        <v>0</v>
      </c>
      <c r="AA297" s="12">
        <f t="shared" si="50"/>
        <v>0</v>
      </c>
      <c r="AB297" s="12">
        <f t="shared" si="46"/>
        <v>2020</v>
      </c>
      <c r="AC297" s="11">
        <f t="shared" si="51"/>
        <v>5</v>
      </c>
      <c r="AD297" s="11">
        <f ca="1" t="shared" si="48"/>
        <v>0</v>
      </c>
      <c r="AE297" s="11">
        <f t="shared" si="49"/>
        <v>0</v>
      </c>
    </row>
    <row r="298" spans="1:31" ht="15" customHeight="1">
      <c r="A298" s="4">
        <v>611406</v>
      </c>
      <c r="B298" s="4" t="s">
        <v>121</v>
      </c>
      <c r="C298" s="4" t="s">
        <v>529</v>
      </c>
      <c r="D298" s="4" t="s">
        <v>120</v>
      </c>
      <c r="E298" s="6" t="str">
        <f t="shared" si="41"/>
        <v>Odborná způsobilost platná do roku 2020</v>
      </c>
      <c r="F298" s="5">
        <v>42091</v>
      </c>
      <c r="G298" s="5"/>
      <c r="H298" s="5"/>
      <c r="I298" s="5"/>
      <c r="J298" s="5"/>
      <c r="V298" s="12">
        <f>YEAR(nemazat!$A$2)-YEAR(F298)</f>
        <v>2</v>
      </c>
      <c r="W298" s="11">
        <f t="shared" si="42"/>
        <v>0</v>
      </c>
      <c r="X298" s="11">
        <f t="shared" si="43"/>
        <v>0</v>
      </c>
      <c r="Y298" s="11">
        <f t="shared" si="44"/>
        <v>0</v>
      </c>
      <c r="Z298" s="11">
        <f t="shared" si="45"/>
        <v>0</v>
      </c>
      <c r="AA298" s="12">
        <f t="shared" si="50"/>
        <v>0</v>
      </c>
      <c r="AB298" s="12">
        <f t="shared" si="46"/>
        <v>2020</v>
      </c>
      <c r="AC298" s="11">
        <f t="shared" si="51"/>
        <v>5</v>
      </c>
      <c r="AD298" s="11">
        <f ca="1" t="shared" si="48"/>
        <v>0</v>
      </c>
      <c r="AE298" s="11">
        <f t="shared" si="49"/>
        <v>0</v>
      </c>
    </row>
    <row r="299" spans="1:31" ht="15" customHeight="1">
      <c r="A299" s="4">
        <v>611231</v>
      </c>
      <c r="B299" s="4" t="s">
        <v>124</v>
      </c>
      <c r="C299" s="4" t="s">
        <v>528</v>
      </c>
      <c r="D299" s="4" t="s">
        <v>123</v>
      </c>
      <c r="E299" s="6" t="str">
        <f t="shared" si="41"/>
        <v>Málo OP, musí až na OP k získání OZ (40 hodin) v roce 2017</v>
      </c>
      <c r="F299" s="5">
        <v>40993</v>
      </c>
      <c r="G299" s="5"/>
      <c r="H299" s="5"/>
      <c r="I299" s="5"/>
      <c r="J299" s="5"/>
      <c r="V299" s="12">
        <f>YEAR(nemazat!$A$2)-YEAR(F299)</f>
        <v>5</v>
      </c>
      <c r="W299" s="11">
        <f t="shared" si="42"/>
        <v>0</v>
      </c>
      <c r="X299" s="11">
        <f t="shared" si="43"/>
        <v>0</v>
      </c>
      <c r="Y299" s="11">
        <f t="shared" si="44"/>
        <v>0</v>
      </c>
      <c r="Z299" s="11">
        <f t="shared" si="45"/>
        <v>0</v>
      </c>
      <c r="AA299" s="12">
        <f t="shared" si="50"/>
        <v>0</v>
      </c>
      <c r="AB299" s="12">
        <f t="shared" si="46"/>
        <v>2017</v>
      </c>
      <c r="AC299" s="11">
        <f t="shared" si="51"/>
        <v>1</v>
      </c>
      <c r="AD299" s="11">
        <f ca="1" t="shared" si="48"/>
        <v>0</v>
      </c>
      <c r="AE299" s="11">
        <f t="shared" si="49"/>
        <v>1</v>
      </c>
    </row>
    <row r="300" spans="1:31" ht="15" customHeight="1">
      <c r="A300" s="4">
        <v>611411</v>
      </c>
      <c r="B300" s="4" t="s">
        <v>126</v>
      </c>
      <c r="C300" s="4" t="s">
        <v>529</v>
      </c>
      <c r="D300" s="4" t="s">
        <v>125</v>
      </c>
      <c r="E300" s="6" t="str">
        <f t="shared" si="41"/>
        <v>Odborná způsobilost platná do roku 2020</v>
      </c>
      <c r="F300" s="5">
        <v>42097</v>
      </c>
      <c r="G300" s="5"/>
      <c r="H300" s="5"/>
      <c r="I300" s="5"/>
      <c r="J300" s="5"/>
      <c r="V300" s="12">
        <f>YEAR(nemazat!$A$2)-YEAR(F300)</f>
        <v>2</v>
      </c>
      <c r="W300" s="11">
        <f t="shared" si="42"/>
        <v>0</v>
      </c>
      <c r="X300" s="11">
        <f t="shared" si="43"/>
        <v>0</v>
      </c>
      <c r="Y300" s="11">
        <f t="shared" si="44"/>
        <v>0</v>
      </c>
      <c r="Z300" s="11">
        <f t="shared" si="45"/>
        <v>0</v>
      </c>
      <c r="AA300" s="12">
        <f aca="true" t="shared" si="52" ref="AA300:AA341">SUM(W300:Z300)</f>
        <v>0</v>
      </c>
      <c r="AB300" s="12">
        <f t="shared" si="46"/>
        <v>2020</v>
      </c>
      <c r="AC300" s="11">
        <f t="shared" si="51"/>
        <v>5</v>
      </c>
      <c r="AD300" s="11">
        <f ca="1" t="shared" si="48"/>
        <v>0</v>
      </c>
      <c r="AE300" s="11">
        <f t="shared" si="49"/>
        <v>0</v>
      </c>
    </row>
    <row r="301" spans="1:31" ht="15" customHeight="1">
      <c r="A301" s="4">
        <v>611411</v>
      </c>
      <c r="B301" s="4" t="s">
        <v>126</v>
      </c>
      <c r="C301" s="4" t="s">
        <v>529</v>
      </c>
      <c r="D301" s="4" t="s">
        <v>654</v>
      </c>
      <c r="E301" s="6" t="str">
        <f t="shared" si="41"/>
        <v>Odborná způsobilost platná do roku 2020</v>
      </c>
      <c r="F301" s="5">
        <v>42097</v>
      </c>
      <c r="G301" s="5"/>
      <c r="H301" s="5"/>
      <c r="I301" s="5"/>
      <c r="J301" s="5"/>
      <c r="V301" s="12">
        <f>YEAR(nemazat!$A$2)-YEAR(F301)</f>
        <v>2</v>
      </c>
      <c r="W301" s="11">
        <f t="shared" si="42"/>
        <v>0</v>
      </c>
      <c r="X301" s="11">
        <f t="shared" si="43"/>
        <v>0</v>
      </c>
      <c r="Y301" s="11">
        <f t="shared" si="44"/>
        <v>0</v>
      </c>
      <c r="Z301" s="11">
        <f t="shared" si="45"/>
        <v>0</v>
      </c>
      <c r="AA301" s="12">
        <f t="shared" si="52"/>
        <v>0</v>
      </c>
      <c r="AB301" s="12">
        <f t="shared" si="46"/>
        <v>2020</v>
      </c>
      <c r="AC301" s="11">
        <f t="shared" si="51"/>
        <v>5</v>
      </c>
      <c r="AD301" s="11">
        <f ca="1" t="shared" si="48"/>
        <v>0</v>
      </c>
      <c r="AE301" s="11">
        <f t="shared" si="49"/>
        <v>0</v>
      </c>
    </row>
    <row r="302" spans="1:31" ht="15" customHeight="1">
      <c r="A302" s="4">
        <v>611412</v>
      </c>
      <c r="B302" s="4" t="s">
        <v>127</v>
      </c>
      <c r="C302" s="4" t="s">
        <v>528</v>
      </c>
      <c r="D302" s="4" t="s">
        <v>454</v>
      </c>
      <c r="E302" s="6" t="str">
        <f t="shared" si="41"/>
        <v>Málo OP, musí až na OP k získání OZ (40 hodin) v roce 2017</v>
      </c>
      <c r="F302" s="5">
        <v>40993</v>
      </c>
      <c r="G302" s="5"/>
      <c r="H302" s="5"/>
      <c r="I302" s="5"/>
      <c r="J302" s="5"/>
      <c r="V302" s="12">
        <f>YEAR(nemazat!$A$2)-YEAR(F302)</f>
        <v>5</v>
      </c>
      <c r="W302" s="11">
        <f t="shared" si="42"/>
        <v>0</v>
      </c>
      <c r="X302" s="11">
        <f t="shared" si="43"/>
        <v>0</v>
      </c>
      <c r="Y302" s="11">
        <f t="shared" si="44"/>
        <v>0</v>
      </c>
      <c r="Z302" s="11">
        <f t="shared" si="45"/>
        <v>0</v>
      </c>
      <c r="AA302" s="12">
        <f t="shared" si="52"/>
        <v>0</v>
      </c>
      <c r="AB302" s="12">
        <f t="shared" si="46"/>
        <v>2017</v>
      </c>
      <c r="AC302" s="11">
        <f t="shared" si="51"/>
        <v>1</v>
      </c>
      <c r="AD302" s="11">
        <f ca="1" t="shared" si="48"/>
        <v>0</v>
      </c>
      <c r="AE302" s="11">
        <f t="shared" si="49"/>
        <v>1</v>
      </c>
    </row>
    <row r="303" spans="1:31" ht="15" customHeight="1">
      <c r="A303" s="4">
        <v>611412</v>
      </c>
      <c r="B303" s="4" t="s">
        <v>127</v>
      </c>
      <c r="C303" s="4" t="s">
        <v>529</v>
      </c>
      <c r="D303" s="4" t="s">
        <v>453</v>
      </c>
      <c r="E303" s="6" t="str">
        <f t="shared" si="41"/>
        <v>Odborná způsobilost letos končí, nutno jít na OP k prodloužení OZ</v>
      </c>
      <c r="F303" s="5">
        <v>40993</v>
      </c>
      <c r="G303" s="5"/>
      <c r="H303" s="5"/>
      <c r="I303" s="5"/>
      <c r="J303" s="5"/>
      <c r="V303" s="12">
        <f>YEAR(nemazat!$A$2)-YEAR(F303)</f>
        <v>5</v>
      </c>
      <c r="W303" s="11">
        <f t="shared" si="42"/>
        <v>0</v>
      </c>
      <c r="X303" s="11">
        <f t="shared" si="43"/>
        <v>0</v>
      </c>
      <c r="Y303" s="11">
        <f t="shared" si="44"/>
        <v>0</v>
      </c>
      <c r="Z303" s="11">
        <f t="shared" si="45"/>
        <v>0</v>
      </c>
      <c r="AA303" s="12">
        <f t="shared" si="52"/>
        <v>0</v>
      </c>
      <c r="AB303" s="12">
        <f t="shared" si="46"/>
        <v>2017</v>
      </c>
      <c r="AC303" s="11">
        <f t="shared" si="51"/>
        <v>2</v>
      </c>
      <c r="AD303" s="11">
        <f ca="1" t="shared" si="48"/>
        <v>0</v>
      </c>
      <c r="AE303" s="11">
        <f t="shared" si="49"/>
        <v>0</v>
      </c>
    </row>
    <row r="304" spans="1:31" ht="15" customHeight="1">
      <c r="A304" s="4">
        <v>611412</v>
      </c>
      <c r="B304" s="4" t="s">
        <v>127</v>
      </c>
      <c r="C304" s="4" t="s">
        <v>529</v>
      </c>
      <c r="D304" s="4" t="s">
        <v>455</v>
      </c>
      <c r="E304" s="6" t="str">
        <f t="shared" si="41"/>
        <v>Odborná způsobilost letos končí, nutno jít na OP k prodloužení OZ</v>
      </c>
      <c r="F304" s="5">
        <v>40993</v>
      </c>
      <c r="G304" s="5"/>
      <c r="H304" s="5"/>
      <c r="I304" s="5"/>
      <c r="J304" s="5"/>
      <c r="V304" s="12">
        <f>YEAR(nemazat!$A$2)-YEAR(F304)</f>
        <v>5</v>
      </c>
      <c r="W304" s="11">
        <f t="shared" si="42"/>
        <v>0</v>
      </c>
      <c r="X304" s="11">
        <f t="shared" si="43"/>
        <v>0</v>
      </c>
      <c r="Y304" s="11">
        <f t="shared" si="44"/>
        <v>0</v>
      </c>
      <c r="Z304" s="11">
        <f t="shared" si="45"/>
        <v>0</v>
      </c>
      <c r="AA304" s="12">
        <f t="shared" si="52"/>
        <v>0</v>
      </c>
      <c r="AB304" s="12">
        <f t="shared" si="46"/>
        <v>2017</v>
      </c>
      <c r="AC304" s="11">
        <f t="shared" si="51"/>
        <v>2</v>
      </c>
      <c r="AD304" s="11">
        <f ca="1" t="shared" si="48"/>
        <v>0</v>
      </c>
      <c r="AE304" s="11">
        <f t="shared" si="49"/>
        <v>0</v>
      </c>
    </row>
    <row r="305" spans="1:31" ht="15" customHeight="1">
      <c r="A305" s="4">
        <v>611415</v>
      </c>
      <c r="B305" s="4" t="s">
        <v>131</v>
      </c>
      <c r="C305" s="4" t="s">
        <v>528</v>
      </c>
      <c r="D305" s="4" t="s">
        <v>575</v>
      </c>
      <c r="E305" s="6" t="str">
        <f t="shared" si="41"/>
        <v>Málo OP, musí až na OP k získání OZ (40 hodin) v roce 2018</v>
      </c>
      <c r="F305" s="25">
        <v>41357</v>
      </c>
      <c r="G305" s="5"/>
      <c r="H305" s="5"/>
      <c r="I305" s="5"/>
      <c r="J305" s="5"/>
      <c r="V305" s="12">
        <f>YEAR(nemazat!$A$2)-YEAR(F305)</f>
        <v>4</v>
      </c>
      <c r="W305" s="11">
        <f t="shared" si="42"/>
        <v>0</v>
      </c>
      <c r="X305" s="11">
        <f t="shared" si="43"/>
        <v>0</v>
      </c>
      <c r="Y305" s="11">
        <f t="shared" si="44"/>
        <v>0</v>
      </c>
      <c r="Z305" s="11">
        <f t="shared" si="45"/>
        <v>0</v>
      </c>
      <c r="AA305" s="12">
        <f t="shared" si="52"/>
        <v>0</v>
      </c>
      <c r="AB305" s="12">
        <f t="shared" si="46"/>
        <v>2018</v>
      </c>
      <c r="AC305" s="11">
        <f t="shared" si="51"/>
        <v>1</v>
      </c>
      <c r="AD305" s="11">
        <f ca="1" t="shared" si="48"/>
        <v>0</v>
      </c>
      <c r="AE305" s="11">
        <f t="shared" si="49"/>
        <v>1</v>
      </c>
    </row>
    <row r="306" spans="1:31" ht="15" customHeight="1">
      <c r="A306" s="4">
        <v>611415</v>
      </c>
      <c r="B306" s="4" t="s">
        <v>131</v>
      </c>
      <c r="C306" s="4" t="s">
        <v>528</v>
      </c>
      <c r="D306" s="4" t="s">
        <v>128</v>
      </c>
      <c r="E306" s="6" t="str">
        <f t="shared" si="41"/>
        <v>Málo OP, musí až na OP k získání OZ (40 hodin) v roce 2018</v>
      </c>
      <c r="F306" s="25">
        <v>41357</v>
      </c>
      <c r="G306" s="5"/>
      <c r="H306" s="5"/>
      <c r="I306" s="5"/>
      <c r="J306" s="5"/>
      <c r="V306" s="12">
        <f>YEAR(nemazat!$A$2)-YEAR(F306)</f>
        <v>4</v>
      </c>
      <c r="W306" s="11">
        <f t="shared" si="42"/>
        <v>0</v>
      </c>
      <c r="X306" s="11">
        <f t="shared" si="43"/>
        <v>0</v>
      </c>
      <c r="Y306" s="11">
        <f t="shared" si="44"/>
        <v>0</v>
      </c>
      <c r="Z306" s="11">
        <f t="shared" si="45"/>
        <v>0</v>
      </c>
      <c r="AA306" s="12">
        <f t="shared" si="52"/>
        <v>0</v>
      </c>
      <c r="AB306" s="12">
        <f t="shared" si="46"/>
        <v>2018</v>
      </c>
      <c r="AC306" s="11">
        <f t="shared" si="51"/>
        <v>1</v>
      </c>
      <c r="AD306" s="11">
        <f ca="1" t="shared" si="48"/>
        <v>0</v>
      </c>
      <c r="AE306" s="11">
        <f t="shared" si="49"/>
        <v>1</v>
      </c>
    </row>
    <row r="307" spans="1:31" ht="15" customHeight="1">
      <c r="A307" s="4">
        <v>611415</v>
      </c>
      <c r="B307" s="4" t="s">
        <v>131</v>
      </c>
      <c r="C307" s="4" t="s">
        <v>529</v>
      </c>
      <c r="D307" s="4" t="s">
        <v>130</v>
      </c>
      <c r="E307" s="6" t="str">
        <f t="shared" si="41"/>
        <v>Odborná způsobilost platná do roku 2018</v>
      </c>
      <c r="F307" s="5">
        <v>41357</v>
      </c>
      <c r="G307" s="5"/>
      <c r="H307" s="5"/>
      <c r="I307" s="5"/>
      <c r="J307" s="5"/>
      <c r="V307" s="12">
        <f>YEAR(nemazat!$A$2)-YEAR(F307)</f>
        <v>4</v>
      </c>
      <c r="W307" s="11">
        <f t="shared" si="42"/>
        <v>0</v>
      </c>
      <c r="X307" s="11">
        <f t="shared" si="43"/>
        <v>0</v>
      </c>
      <c r="Y307" s="11">
        <f t="shared" si="44"/>
        <v>0</v>
      </c>
      <c r="Z307" s="11">
        <f t="shared" si="45"/>
        <v>0</v>
      </c>
      <c r="AA307" s="12">
        <f t="shared" si="52"/>
        <v>0</v>
      </c>
      <c r="AB307" s="12">
        <f t="shared" si="46"/>
        <v>2018</v>
      </c>
      <c r="AC307" s="11">
        <f t="shared" si="51"/>
        <v>5</v>
      </c>
      <c r="AD307" s="11">
        <f ca="1" t="shared" si="48"/>
        <v>0</v>
      </c>
      <c r="AE307" s="11">
        <f t="shared" si="49"/>
        <v>0</v>
      </c>
    </row>
    <row r="308" spans="1:31" ht="15" customHeight="1">
      <c r="A308" s="4">
        <v>611415</v>
      </c>
      <c r="B308" s="4" t="s">
        <v>131</v>
      </c>
      <c r="C308" s="4" t="s">
        <v>529</v>
      </c>
      <c r="D308" s="4" t="s">
        <v>129</v>
      </c>
      <c r="E308" s="6" t="str">
        <f t="shared" si="41"/>
        <v>Odborná způsobilost platná do roku 2018</v>
      </c>
      <c r="F308" s="5">
        <v>41357</v>
      </c>
      <c r="G308" s="5"/>
      <c r="H308" s="5"/>
      <c r="I308" s="5"/>
      <c r="J308" s="5"/>
      <c r="V308" s="12">
        <f>YEAR(nemazat!$A$2)-YEAR(F308)</f>
        <v>4</v>
      </c>
      <c r="W308" s="11">
        <f t="shared" si="42"/>
        <v>0</v>
      </c>
      <c r="X308" s="11">
        <f t="shared" si="43"/>
        <v>0</v>
      </c>
      <c r="Y308" s="11">
        <f t="shared" si="44"/>
        <v>0</v>
      </c>
      <c r="Z308" s="11">
        <f t="shared" si="45"/>
        <v>0</v>
      </c>
      <c r="AA308" s="12">
        <f t="shared" si="52"/>
        <v>0</v>
      </c>
      <c r="AB308" s="12">
        <f t="shared" si="46"/>
        <v>2018</v>
      </c>
      <c r="AC308" s="11">
        <f t="shared" si="51"/>
        <v>5</v>
      </c>
      <c r="AD308" s="11">
        <f ca="1" t="shared" si="48"/>
        <v>0</v>
      </c>
      <c r="AE308" s="11">
        <f t="shared" si="49"/>
        <v>0</v>
      </c>
    </row>
    <row r="309" spans="1:31" ht="15" customHeight="1">
      <c r="A309" s="4">
        <v>611420</v>
      </c>
      <c r="B309" s="4" t="s">
        <v>133</v>
      </c>
      <c r="C309" s="4" t="s">
        <v>528</v>
      </c>
      <c r="D309" s="4" t="s">
        <v>132</v>
      </c>
      <c r="E309" s="6" t="str">
        <f t="shared" si="41"/>
        <v>Je doporučeno jít letos na OP k prodloužení OZ</v>
      </c>
      <c r="F309" s="5">
        <v>42077</v>
      </c>
      <c r="G309" s="33">
        <v>42442</v>
      </c>
      <c r="H309" s="5"/>
      <c r="I309" s="5"/>
      <c r="J309" s="5"/>
      <c r="V309" s="12">
        <f>YEAR(nemazat!$A$2)-YEAR(F309)</f>
        <v>2</v>
      </c>
      <c r="W309" s="11">
        <f t="shared" si="42"/>
        <v>1</v>
      </c>
      <c r="X309" s="11">
        <f t="shared" si="43"/>
        <v>0</v>
      </c>
      <c r="Y309" s="11">
        <f t="shared" si="44"/>
        <v>0</v>
      </c>
      <c r="Z309" s="11">
        <f t="shared" si="45"/>
        <v>0</v>
      </c>
      <c r="AA309" s="12">
        <f t="shared" si="52"/>
        <v>1</v>
      </c>
      <c r="AB309" s="12">
        <f t="shared" si="46"/>
        <v>2020</v>
      </c>
      <c r="AC309" s="11">
        <f t="shared" si="51"/>
        <v>4</v>
      </c>
      <c r="AD309" s="11">
        <f ca="1" t="shared" si="48"/>
        <v>1</v>
      </c>
      <c r="AE309" s="11">
        <f t="shared" si="49"/>
        <v>1</v>
      </c>
    </row>
    <row r="310" spans="1:31" ht="15" customHeight="1">
      <c r="A310" s="4">
        <v>611420</v>
      </c>
      <c r="B310" s="4" t="s">
        <v>133</v>
      </c>
      <c r="C310" s="4" t="s">
        <v>528</v>
      </c>
      <c r="D310" s="4" t="s">
        <v>174</v>
      </c>
      <c r="E310" s="6" t="str">
        <f t="shared" si="41"/>
        <v>Je doporučeno jít letos na OP k prodloužení OZ</v>
      </c>
      <c r="F310" s="5">
        <v>42077</v>
      </c>
      <c r="G310" s="33">
        <v>42442</v>
      </c>
      <c r="H310" s="5"/>
      <c r="I310" s="5"/>
      <c r="J310" s="5"/>
      <c r="V310" s="12">
        <f>YEAR(nemazat!$A$2)-YEAR(F310)</f>
        <v>2</v>
      </c>
      <c r="W310" s="11">
        <f t="shared" si="42"/>
        <v>1</v>
      </c>
      <c r="X310" s="11">
        <f t="shared" si="43"/>
        <v>0</v>
      </c>
      <c r="Y310" s="11">
        <f t="shared" si="44"/>
        <v>0</v>
      </c>
      <c r="Z310" s="11">
        <f t="shared" si="45"/>
        <v>0</v>
      </c>
      <c r="AA310" s="12">
        <f t="shared" si="52"/>
        <v>1</v>
      </c>
      <c r="AB310" s="12">
        <f t="shared" si="46"/>
        <v>2020</v>
      </c>
      <c r="AC310" s="11">
        <f t="shared" si="51"/>
        <v>4</v>
      </c>
      <c r="AD310" s="11">
        <f ca="1" t="shared" si="48"/>
        <v>1</v>
      </c>
      <c r="AE310" s="11">
        <f t="shared" si="49"/>
        <v>1</v>
      </c>
    </row>
    <row r="311" spans="1:31" ht="15" customHeight="1">
      <c r="A311" s="4">
        <v>611420</v>
      </c>
      <c r="B311" s="4" t="s">
        <v>133</v>
      </c>
      <c r="C311" s="4" t="s">
        <v>529</v>
      </c>
      <c r="D311" s="4" t="s">
        <v>404</v>
      </c>
      <c r="E311" s="6" t="str">
        <f t="shared" si="41"/>
        <v>Odborná způsobilost letos končí, nutno jít na OP k prodloužení OZ</v>
      </c>
      <c r="F311" s="5">
        <v>40993</v>
      </c>
      <c r="G311" s="5"/>
      <c r="H311" s="5"/>
      <c r="I311" s="5"/>
      <c r="J311" s="5"/>
      <c r="V311" s="12">
        <f>YEAR(nemazat!$A$2)-YEAR(F311)</f>
        <v>5</v>
      </c>
      <c r="W311" s="11">
        <f t="shared" si="42"/>
        <v>0</v>
      </c>
      <c r="X311" s="11">
        <f t="shared" si="43"/>
        <v>0</v>
      </c>
      <c r="Y311" s="11">
        <f t="shared" si="44"/>
        <v>0</v>
      </c>
      <c r="Z311" s="11">
        <f t="shared" si="45"/>
        <v>0</v>
      </c>
      <c r="AA311" s="12">
        <f t="shared" si="52"/>
        <v>0</v>
      </c>
      <c r="AB311" s="12">
        <f t="shared" si="46"/>
        <v>2017</v>
      </c>
      <c r="AC311" s="11">
        <f t="shared" si="51"/>
        <v>2</v>
      </c>
      <c r="AD311" s="11">
        <f ca="1" t="shared" si="48"/>
        <v>0</v>
      </c>
      <c r="AE311" s="11">
        <f t="shared" si="49"/>
        <v>0</v>
      </c>
    </row>
    <row r="312" spans="1:31" ht="15" customHeight="1">
      <c r="A312" s="4">
        <v>611429</v>
      </c>
      <c r="B312" s="4" t="s">
        <v>137</v>
      </c>
      <c r="C312" s="4" t="s">
        <v>528</v>
      </c>
      <c r="D312" s="4" t="s">
        <v>136</v>
      </c>
      <c r="E312" s="6" t="str">
        <f t="shared" si="41"/>
        <v>Je doporučeno jít letos na OP k prodloužení OZ</v>
      </c>
      <c r="F312" s="5">
        <v>42468</v>
      </c>
      <c r="G312" s="5"/>
      <c r="H312" s="5"/>
      <c r="I312" s="5"/>
      <c r="J312" s="5"/>
      <c r="V312" s="12">
        <f>YEAR(nemazat!$A$2)-YEAR(F312)</f>
        <v>1</v>
      </c>
      <c r="W312" s="11">
        <f t="shared" si="42"/>
        <v>0</v>
      </c>
      <c r="X312" s="11">
        <f t="shared" si="43"/>
        <v>0</v>
      </c>
      <c r="Y312" s="11">
        <f t="shared" si="44"/>
        <v>0</v>
      </c>
      <c r="Z312" s="11">
        <f t="shared" si="45"/>
        <v>0</v>
      </c>
      <c r="AA312" s="12">
        <f t="shared" si="52"/>
        <v>0</v>
      </c>
      <c r="AB312" s="12">
        <f t="shared" si="46"/>
        <v>2021</v>
      </c>
      <c r="AC312" s="11">
        <f t="shared" si="51"/>
        <v>4</v>
      </c>
      <c r="AD312" s="11">
        <f ca="1" t="shared" si="48"/>
        <v>0</v>
      </c>
      <c r="AE312" s="11">
        <f t="shared" si="49"/>
        <v>1</v>
      </c>
    </row>
    <row r="313" spans="1:31" ht="15" customHeight="1">
      <c r="A313" s="4">
        <v>611429</v>
      </c>
      <c r="B313" s="4" t="s">
        <v>137</v>
      </c>
      <c r="C313" s="4" t="s">
        <v>529</v>
      </c>
      <c r="D313" s="4" t="s">
        <v>715</v>
      </c>
      <c r="E313" s="6" t="str">
        <f t="shared" si="41"/>
        <v>Odborná způsobilost platná do roku 2021</v>
      </c>
      <c r="F313" s="5">
        <v>42468</v>
      </c>
      <c r="G313" s="5"/>
      <c r="H313" s="5"/>
      <c r="I313" s="5"/>
      <c r="J313" s="5"/>
      <c r="V313" s="12">
        <f>YEAR(nemazat!$A$2)-YEAR(F313)</f>
        <v>1</v>
      </c>
      <c r="W313" s="11">
        <f t="shared" si="42"/>
        <v>0</v>
      </c>
      <c r="X313" s="11">
        <f t="shared" si="43"/>
        <v>0</v>
      </c>
      <c r="Y313" s="11">
        <f t="shared" si="44"/>
        <v>0</v>
      </c>
      <c r="Z313" s="11">
        <f t="shared" si="45"/>
        <v>0</v>
      </c>
      <c r="AA313" s="12">
        <f t="shared" si="52"/>
        <v>0</v>
      </c>
      <c r="AB313" s="12">
        <f t="shared" si="46"/>
        <v>2021</v>
      </c>
      <c r="AC313" s="11">
        <f t="shared" si="51"/>
        <v>5</v>
      </c>
      <c r="AD313" s="11">
        <f ca="1" t="shared" si="48"/>
        <v>0</v>
      </c>
      <c r="AE313" s="11">
        <f t="shared" si="49"/>
        <v>0</v>
      </c>
    </row>
    <row r="314" spans="1:31" ht="15" customHeight="1">
      <c r="A314" s="4">
        <v>611234</v>
      </c>
      <c r="B314" s="4" t="s">
        <v>139</v>
      </c>
      <c r="C314" s="4" t="s">
        <v>528</v>
      </c>
      <c r="D314" s="4" t="s">
        <v>138</v>
      </c>
      <c r="E314" s="6" t="str">
        <f t="shared" si="41"/>
        <v>Málo OP, musí až na OP k získání OZ (40 hodin) v roce 2017</v>
      </c>
      <c r="F314" s="25">
        <v>40993</v>
      </c>
      <c r="G314" s="5"/>
      <c r="H314" s="5">
        <v>41734</v>
      </c>
      <c r="I314" s="5"/>
      <c r="J314" s="5"/>
      <c r="V314" s="12">
        <f>YEAR(nemazat!$A$2)-YEAR(F314)</f>
        <v>5</v>
      </c>
      <c r="W314" s="11">
        <f t="shared" si="42"/>
        <v>0</v>
      </c>
      <c r="X314" s="11">
        <f t="shared" si="43"/>
        <v>1</v>
      </c>
      <c r="Y314" s="11">
        <f t="shared" si="44"/>
        <v>0</v>
      </c>
      <c r="Z314" s="11">
        <f t="shared" si="45"/>
        <v>0</v>
      </c>
      <c r="AA314" s="12">
        <f t="shared" si="52"/>
        <v>1</v>
      </c>
      <c r="AB314" s="12">
        <f t="shared" si="46"/>
        <v>2017</v>
      </c>
      <c r="AC314" s="11">
        <f t="shared" si="51"/>
        <v>1</v>
      </c>
      <c r="AD314" s="11">
        <f ca="1" t="shared" si="48"/>
        <v>0</v>
      </c>
      <c r="AE314" s="11">
        <f t="shared" si="49"/>
        <v>1</v>
      </c>
    </row>
    <row r="315" spans="1:31" ht="15" customHeight="1">
      <c r="A315" s="4">
        <v>611234</v>
      </c>
      <c r="B315" s="4" t="s">
        <v>139</v>
      </c>
      <c r="C315" s="4" t="s">
        <v>529</v>
      </c>
      <c r="D315" s="4" t="s">
        <v>716</v>
      </c>
      <c r="E315" s="6" t="str">
        <f t="shared" si="41"/>
        <v>Odborná způsobilost platná do roku 2021</v>
      </c>
      <c r="F315" s="5">
        <v>42468</v>
      </c>
      <c r="G315" s="5"/>
      <c r="H315" s="5"/>
      <c r="I315" s="5"/>
      <c r="J315" s="5"/>
      <c r="V315" s="12">
        <f>YEAR(nemazat!$A$2)-YEAR(F315)</f>
        <v>1</v>
      </c>
      <c r="W315" s="11">
        <f t="shared" si="42"/>
        <v>0</v>
      </c>
      <c r="X315" s="11">
        <f t="shared" si="43"/>
        <v>0</v>
      </c>
      <c r="Y315" s="11">
        <f t="shared" si="44"/>
        <v>0</v>
      </c>
      <c r="Z315" s="11">
        <f t="shared" si="45"/>
        <v>0</v>
      </c>
      <c r="AA315" s="12">
        <f t="shared" si="52"/>
        <v>0</v>
      </c>
      <c r="AB315" s="12">
        <f t="shared" si="46"/>
        <v>2021</v>
      </c>
      <c r="AC315" s="11">
        <f t="shared" si="51"/>
        <v>5</v>
      </c>
      <c r="AD315" s="11">
        <f ca="1" t="shared" si="48"/>
        <v>0</v>
      </c>
      <c r="AE315" s="11">
        <f t="shared" si="49"/>
        <v>0</v>
      </c>
    </row>
    <row r="316" spans="1:31" ht="15" customHeight="1">
      <c r="A316" s="4">
        <v>611234</v>
      </c>
      <c r="B316" s="4" t="s">
        <v>139</v>
      </c>
      <c r="C316" s="4" t="s">
        <v>529</v>
      </c>
      <c r="D316" s="4" t="s">
        <v>717</v>
      </c>
      <c r="E316" s="6" t="str">
        <f t="shared" si="41"/>
        <v>Odborná způsobilost platná do roku 2021</v>
      </c>
      <c r="F316" s="5">
        <v>42468</v>
      </c>
      <c r="G316" s="5"/>
      <c r="H316" s="5"/>
      <c r="I316" s="5"/>
      <c r="J316" s="5"/>
      <c r="V316" s="12">
        <f>YEAR(nemazat!$A$2)-YEAR(F316)</f>
        <v>1</v>
      </c>
      <c r="W316" s="11">
        <f t="shared" si="42"/>
        <v>0</v>
      </c>
      <c r="X316" s="11">
        <f t="shared" si="43"/>
        <v>0</v>
      </c>
      <c r="Y316" s="11">
        <f t="shared" si="44"/>
        <v>0</v>
      </c>
      <c r="Z316" s="11">
        <f t="shared" si="45"/>
        <v>0</v>
      </c>
      <c r="AA316" s="12">
        <f t="shared" si="52"/>
        <v>0</v>
      </c>
      <c r="AB316" s="12">
        <f t="shared" si="46"/>
        <v>2021</v>
      </c>
      <c r="AC316" s="11">
        <f t="shared" si="51"/>
        <v>5</v>
      </c>
      <c r="AD316" s="11">
        <f ca="1" t="shared" si="48"/>
        <v>0</v>
      </c>
      <c r="AE316" s="11">
        <f t="shared" si="49"/>
        <v>0</v>
      </c>
    </row>
    <row r="317" spans="1:31" ht="15" customHeight="1">
      <c r="A317" s="4">
        <v>611430</v>
      </c>
      <c r="B317" s="4" t="s">
        <v>142</v>
      </c>
      <c r="C317" s="4" t="s">
        <v>528</v>
      </c>
      <c r="D317" s="4" t="s">
        <v>597</v>
      </c>
      <c r="E317" s="6" t="str">
        <f t="shared" si="41"/>
        <v>Je doporučeno jít letos na OP k prodloužení OZ</v>
      </c>
      <c r="F317" s="5">
        <v>42077</v>
      </c>
      <c r="G317" s="26"/>
      <c r="H317" s="5"/>
      <c r="I317" s="5"/>
      <c r="J317" s="5"/>
      <c r="V317" s="12">
        <f>YEAR(nemazat!$A$2)-YEAR(F317)</f>
        <v>2</v>
      </c>
      <c r="W317" s="11">
        <f t="shared" si="42"/>
        <v>0</v>
      </c>
      <c r="X317" s="11">
        <f t="shared" si="43"/>
        <v>0</v>
      </c>
      <c r="Y317" s="11">
        <f t="shared" si="44"/>
        <v>0</v>
      </c>
      <c r="Z317" s="11">
        <f t="shared" si="45"/>
        <v>0</v>
      </c>
      <c r="AA317" s="12">
        <f t="shared" si="52"/>
        <v>0</v>
      </c>
      <c r="AB317" s="12">
        <f t="shared" si="46"/>
        <v>2020</v>
      </c>
      <c r="AC317" s="11">
        <f t="shared" si="51"/>
        <v>4</v>
      </c>
      <c r="AD317" s="11">
        <f ca="1" t="shared" si="48"/>
        <v>0</v>
      </c>
      <c r="AE317" s="11">
        <f t="shared" si="49"/>
        <v>1</v>
      </c>
    </row>
    <row r="318" spans="1:31" ht="15" customHeight="1">
      <c r="A318" s="4">
        <v>611430</v>
      </c>
      <c r="B318" s="4" t="s">
        <v>142</v>
      </c>
      <c r="C318" s="4" t="s">
        <v>528</v>
      </c>
      <c r="D318" s="4" t="s">
        <v>140</v>
      </c>
      <c r="E318" s="6" t="str">
        <f t="shared" si="41"/>
        <v>Je doporučeno jít letos na OP k prodloužení OZ</v>
      </c>
      <c r="F318" s="25">
        <v>42442</v>
      </c>
      <c r="G318" s="5"/>
      <c r="H318" s="5"/>
      <c r="I318" s="5"/>
      <c r="J318" s="5"/>
      <c r="V318" s="12">
        <f>YEAR(nemazat!$A$2)-YEAR(F318)</f>
        <v>1</v>
      </c>
      <c r="W318" s="11">
        <f t="shared" si="42"/>
        <v>0</v>
      </c>
      <c r="X318" s="11">
        <f t="shared" si="43"/>
        <v>0</v>
      </c>
      <c r="Y318" s="11">
        <f t="shared" si="44"/>
        <v>0</v>
      </c>
      <c r="Z318" s="11">
        <f t="shared" si="45"/>
        <v>0</v>
      </c>
      <c r="AA318" s="12">
        <f t="shared" si="52"/>
        <v>0</v>
      </c>
      <c r="AB318" s="12">
        <f t="shared" si="46"/>
        <v>2021</v>
      </c>
      <c r="AC318" s="11">
        <f t="shared" si="51"/>
        <v>4</v>
      </c>
      <c r="AD318" s="11">
        <f ca="1" t="shared" si="48"/>
        <v>0</v>
      </c>
      <c r="AE318" s="11">
        <f t="shared" si="49"/>
        <v>1</v>
      </c>
    </row>
    <row r="319" spans="1:31" ht="15" customHeight="1">
      <c r="A319" s="4">
        <v>611430</v>
      </c>
      <c r="B319" s="4" t="s">
        <v>142</v>
      </c>
      <c r="C319" s="4" t="s">
        <v>529</v>
      </c>
      <c r="D319" s="4" t="s">
        <v>141</v>
      </c>
      <c r="E319" s="6" t="str">
        <f t="shared" si="41"/>
        <v>Odborná způsobilost platná do roku 2020</v>
      </c>
      <c r="F319" s="5">
        <v>42091</v>
      </c>
      <c r="G319" s="5"/>
      <c r="H319" s="5"/>
      <c r="I319" s="5"/>
      <c r="J319" s="5"/>
      <c r="V319" s="12">
        <f>YEAR(nemazat!$A$2)-YEAR(F319)</f>
        <v>2</v>
      </c>
      <c r="W319" s="11">
        <f t="shared" si="42"/>
        <v>0</v>
      </c>
      <c r="X319" s="11">
        <f t="shared" si="43"/>
        <v>0</v>
      </c>
      <c r="Y319" s="11">
        <f t="shared" si="44"/>
        <v>0</v>
      </c>
      <c r="Z319" s="11">
        <f t="shared" si="45"/>
        <v>0</v>
      </c>
      <c r="AA319" s="12">
        <f t="shared" si="52"/>
        <v>0</v>
      </c>
      <c r="AB319" s="12">
        <f t="shared" si="46"/>
        <v>2020</v>
      </c>
      <c r="AC319" s="11">
        <f t="shared" si="51"/>
        <v>5</v>
      </c>
      <c r="AD319" s="11">
        <f ca="1" t="shared" si="48"/>
        <v>0</v>
      </c>
      <c r="AE319" s="11">
        <f t="shared" si="49"/>
        <v>0</v>
      </c>
    </row>
    <row r="320" spans="1:31" ht="15" customHeight="1">
      <c r="A320" s="4">
        <v>611430</v>
      </c>
      <c r="B320" s="4" t="s">
        <v>142</v>
      </c>
      <c r="C320" s="4" t="s">
        <v>529</v>
      </c>
      <c r="D320" s="4" t="s">
        <v>140</v>
      </c>
      <c r="E320" s="6" t="str">
        <f t="shared" si="41"/>
        <v>Odborná způsobilost platná do roku 2018</v>
      </c>
      <c r="F320" s="5">
        <v>41357</v>
      </c>
      <c r="G320" s="5"/>
      <c r="H320" s="5"/>
      <c r="I320" s="5"/>
      <c r="J320" s="5"/>
      <c r="V320" s="12">
        <f>YEAR(nemazat!$A$2)-YEAR(F320)</f>
        <v>4</v>
      </c>
      <c r="W320" s="11">
        <f t="shared" si="42"/>
        <v>0</v>
      </c>
      <c r="X320" s="11">
        <f t="shared" si="43"/>
        <v>0</v>
      </c>
      <c r="Y320" s="11">
        <f t="shared" si="44"/>
        <v>0</v>
      </c>
      <c r="Z320" s="11">
        <f t="shared" si="45"/>
        <v>0</v>
      </c>
      <c r="AA320" s="12">
        <f t="shared" si="52"/>
        <v>0</v>
      </c>
      <c r="AB320" s="12">
        <f t="shared" si="46"/>
        <v>2018</v>
      </c>
      <c r="AC320" s="11">
        <f t="shared" si="51"/>
        <v>5</v>
      </c>
      <c r="AD320" s="11">
        <f ca="1" t="shared" si="48"/>
        <v>0</v>
      </c>
      <c r="AE320" s="11">
        <f t="shared" si="49"/>
        <v>0</v>
      </c>
    </row>
    <row r="321" spans="1:31" ht="15" customHeight="1">
      <c r="A321" s="4">
        <v>611430</v>
      </c>
      <c r="B321" s="4" t="s">
        <v>142</v>
      </c>
      <c r="C321" s="4" t="s">
        <v>529</v>
      </c>
      <c r="D321" s="4" t="s">
        <v>576</v>
      </c>
      <c r="E321" s="6" t="str">
        <f t="shared" si="41"/>
        <v>Odborná způsobilost platná do roku 2018</v>
      </c>
      <c r="F321" s="5">
        <v>41357</v>
      </c>
      <c r="G321" s="5"/>
      <c r="H321" s="5"/>
      <c r="I321" s="5"/>
      <c r="J321" s="5"/>
      <c r="V321" s="12">
        <f>YEAR(nemazat!$A$2)-YEAR(F321)</f>
        <v>4</v>
      </c>
      <c r="W321" s="11">
        <f t="shared" si="42"/>
        <v>0</v>
      </c>
      <c r="X321" s="11">
        <f t="shared" si="43"/>
        <v>0</v>
      </c>
      <c r="Y321" s="11">
        <f t="shared" si="44"/>
        <v>0</v>
      </c>
      <c r="Z321" s="11">
        <f t="shared" si="45"/>
        <v>0</v>
      </c>
      <c r="AA321" s="12">
        <f>SUM(W321:Z321)</f>
        <v>0</v>
      </c>
      <c r="AB321" s="12">
        <f t="shared" si="46"/>
        <v>2018</v>
      </c>
      <c r="AC321" s="11">
        <f t="shared" si="51"/>
        <v>5</v>
      </c>
      <c r="AD321" s="11">
        <f ca="1" t="shared" si="48"/>
        <v>0</v>
      </c>
      <c r="AE321" s="11">
        <f t="shared" si="49"/>
        <v>0</v>
      </c>
    </row>
    <row r="322" spans="1:31" ht="15" customHeight="1">
      <c r="A322" s="4">
        <v>611235</v>
      </c>
      <c r="B322" s="4" t="s">
        <v>143</v>
      </c>
      <c r="C322" s="4" t="s">
        <v>528</v>
      </c>
      <c r="D322" s="4" t="s">
        <v>291</v>
      </c>
      <c r="E322" s="6" t="str">
        <f t="shared" si="41"/>
        <v>Je doporučeno jít letos na OP k prodloužení OZ</v>
      </c>
      <c r="F322" s="5">
        <v>42468</v>
      </c>
      <c r="G322" s="5"/>
      <c r="H322" s="5"/>
      <c r="I322" s="5"/>
      <c r="J322" s="5"/>
      <c r="V322" s="12">
        <f>YEAR(nemazat!$A$2)-YEAR(F322)</f>
        <v>1</v>
      </c>
      <c r="W322" s="11">
        <f t="shared" si="42"/>
        <v>0</v>
      </c>
      <c r="X322" s="11">
        <f t="shared" si="43"/>
        <v>0</v>
      </c>
      <c r="Y322" s="11">
        <f t="shared" si="44"/>
        <v>0</v>
      </c>
      <c r="Z322" s="11">
        <f t="shared" si="45"/>
        <v>0</v>
      </c>
      <c r="AA322" s="12">
        <f t="shared" si="52"/>
        <v>0</v>
      </c>
      <c r="AB322" s="12">
        <f t="shared" si="46"/>
        <v>2021</v>
      </c>
      <c r="AC322" s="11">
        <f t="shared" si="51"/>
        <v>4</v>
      </c>
      <c r="AD322" s="11">
        <f ca="1" t="shared" si="48"/>
        <v>0</v>
      </c>
      <c r="AE322" s="11">
        <f t="shared" si="49"/>
        <v>1</v>
      </c>
    </row>
    <row r="323" spans="1:31" ht="15" customHeight="1">
      <c r="A323" s="4">
        <v>611235</v>
      </c>
      <c r="B323" s="4" t="s">
        <v>143</v>
      </c>
      <c r="C323" s="4" t="s">
        <v>528</v>
      </c>
      <c r="D323" s="4" t="s">
        <v>686</v>
      </c>
      <c r="E323" s="6" t="str">
        <f aca="true" t="shared" si="53" ref="E323:E377">IF(AC323=0,CONCATENATE("Odborná způsobilost propadla v roce ",AB323),IF(AC323=1,CONCATENATE("Málo OP, musí až na OP k získání OZ (40 hodin) v roce ",AB323),IF(AC323=2,"Odborná způsobilost letos končí, nutno jít na OP k prodloužení OZ",IF(AC323=3,CONCATENATE("Musí letos na OP k prodloužení OZ, jinak znovu na získání OZ (40 hodin) v roce ",AB323),IF(AC323=4,CONCATENATE("Je doporučeno jít letos na OP k prodloužení OZ"),IF(AC323=5,CONCATENATE("Odborná způsobilost platná do roku ",AB323),"Není odborná způsobilost"))))))</f>
        <v>Odborná způsobilost platná do roku 2022</v>
      </c>
      <c r="F323" s="17">
        <v>43100</v>
      </c>
      <c r="G323" s="5"/>
      <c r="H323" s="5"/>
      <c r="I323" s="5"/>
      <c r="J323" s="5"/>
      <c r="V323" s="12">
        <f>YEAR(nemazat!$A$2)-YEAR(F323)</f>
        <v>0</v>
      </c>
      <c r="W323" s="11">
        <f aca="true" t="shared" si="54" ref="W323:W377">IF(G323,1,0)</f>
        <v>0</v>
      </c>
      <c r="X323" s="11">
        <f aca="true" t="shared" si="55" ref="X323:X377">IF(H323,1,0)</f>
        <v>0</v>
      </c>
      <c r="Y323" s="11">
        <f aca="true" t="shared" si="56" ref="Y323:Y377">IF(I323,1,0)</f>
        <v>0</v>
      </c>
      <c r="Z323" s="11">
        <f aca="true" t="shared" si="57" ref="Z323:Z377">IF(J323,1,0)</f>
        <v>0</v>
      </c>
      <c r="AA323" s="12">
        <f t="shared" si="52"/>
        <v>0</v>
      </c>
      <c r="AB323" s="12">
        <f aca="true" t="shared" si="58" ref="AB323:AB377">YEAR(F323)+5</f>
        <v>2022</v>
      </c>
      <c r="AC323" s="11">
        <f t="shared" si="51"/>
        <v>5</v>
      </c>
      <c r="AD323" s="11">
        <f aca="true" ca="1" t="shared" si="59" ref="AD323:AD377">IF(OR(YEAR(G323)=YEAR(TODAY()),YEAR(H323)=YEAR(TODAY()),YEAR(I323)=YEAR(TODAY()),YEAR(J323)=YEAR(TODAY())),1,0)</f>
        <v>0</v>
      </c>
      <c r="AE323" s="11">
        <f aca="true" t="shared" si="60" ref="AE323:AE377">IF(MID(C323,1,3)="vel",1,0)</f>
        <v>1</v>
      </c>
    </row>
    <row r="324" spans="1:31" ht="15" customHeight="1">
      <c r="A324" s="4">
        <v>611235</v>
      </c>
      <c r="B324" s="4" t="s">
        <v>143</v>
      </c>
      <c r="C324" s="4" t="s">
        <v>529</v>
      </c>
      <c r="D324" s="4" t="s">
        <v>403</v>
      </c>
      <c r="E324" s="6" t="str">
        <f t="shared" si="53"/>
        <v>Odborná způsobilost letos končí, nutno jít na OP k prodloužení OZ</v>
      </c>
      <c r="F324" s="5">
        <v>40993</v>
      </c>
      <c r="G324" s="5"/>
      <c r="H324" s="5"/>
      <c r="I324" s="5"/>
      <c r="J324" s="5"/>
      <c r="V324" s="12">
        <f>YEAR(nemazat!$A$2)-YEAR(F324)</f>
        <v>5</v>
      </c>
      <c r="W324" s="11">
        <f t="shared" si="54"/>
        <v>0</v>
      </c>
      <c r="X324" s="11">
        <f t="shared" si="55"/>
        <v>0</v>
      </c>
      <c r="Y324" s="11">
        <f t="shared" si="56"/>
        <v>0</v>
      </c>
      <c r="Z324" s="11">
        <f t="shared" si="57"/>
        <v>0</v>
      </c>
      <c r="AA324" s="12">
        <f t="shared" si="52"/>
        <v>0</v>
      </c>
      <c r="AB324" s="12">
        <f t="shared" si="58"/>
        <v>2017</v>
      </c>
      <c r="AC324" s="11">
        <f t="shared" si="51"/>
        <v>2</v>
      </c>
      <c r="AD324" s="11">
        <f ca="1" t="shared" si="59"/>
        <v>0</v>
      </c>
      <c r="AE324" s="11">
        <f t="shared" si="60"/>
        <v>0</v>
      </c>
    </row>
    <row r="325" spans="1:31" ht="15" customHeight="1">
      <c r="A325" s="4">
        <v>611235</v>
      </c>
      <c r="B325" s="4" t="s">
        <v>143</v>
      </c>
      <c r="C325" s="4" t="s">
        <v>529</v>
      </c>
      <c r="D325" s="4" t="s">
        <v>135</v>
      </c>
      <c r="E325" s="6" t="str">
        <f t="shared" si="53"/>
        <v>Odborná způsobilost platná do roku 2021</v>
      </c>
      <c r="F325" s="5">
        <v>42448</v>
      </c>
      <c r="G325" s="5"/>
      <c r="H325" s="5"/>
      <c r="I325" s="5"/>
      <c r="J325" s="5"/>
      <c r="V325" s="12">
        <f>YEAR(nemazat!$A$2)-YEAR(F325)</f>
        <v>1</v>
      </c>
      <c r="W325" s="11">
        <f t="shared" si="54"/>
        <v>0</v>
      </c>
      <c r="X325" s="11">
        <f t="shared" si="55"/>
        <v>0</v>
      </c>
      <c r="Y325" s="11">
        <f t="shared" si="56"/>
        <v>0</v>
      </c>
      <c r="Z325" s="11">
        <f t="shared" si="57"/>
        <v>0</v>
      </c>
      <c r="AA325" s="12">
        <f t="shared" si="52"/>
        <v>0</v>
      </c>
      <c r="AB325" s="12">
        <f t="shared" si="58"/>
        <v>2021</v>
      </c>
      <c r="AC325" s="11">
        <f t="shared" si="51"/>
        <v>5</v>
      </c>
      <c r="AD325" s="11">
        <f ca="1" t="shared" si="59"/>
        <v>0</v>
      </c>
      <c r="AE325" s="11">
        <f t="shared" si="60"/>
        <v>0</v>
      </c>
    </row>
    <row r="326" spans="1:31" ht="15" customHeight="1">
      <c r="A326" s="4">
        <v>611235</v>
      </c>
      <c r="B326" s="4" t="s">
        <v>143</v>
      </c>
      <c r="C326" s="4" t="s">
        <v>529</v>
      </c>
      <c r="D326" s="4" t="s">
        <v>134</v>
      </c>
      <c r="E326" s="6" t="str">
        <f t="shared" si="53"/>
        <v>Odborná způsobilost letos končí, nutno jít na OP k prodloužení OZ</v>
      </c>
      <c r="F326" s="5">
        <v>40993</v>
      </c>
      <c r="G326" s="5"/>
      <c r="H326" s="5"/>
      <c r="I326" s="5"/>
      <c r="J326" s="5"/>
      <c r="V326" s="12">
        <f>YEAR(nemazat!$A$2)-YEAR(F326)</f>
        <v>5</v>
      </c>
      <c r="W326" s="11">
        <f t="shared" si="54"/>
        <v>0</v>
      </c>
      <c r="X326" s="11">
        <f t="shared" si="55"/>
        <v>0</v>
      </c>
      <c r="Y326" s="11">
        <f t="shared" si="56"/>
        <v>0</v>
      </c>
      <c r="Z326" s="11">
        <f t="shared" si="57"/>
        <v>0</v>
      </c>
      <c r="AA326" s="12">
        <f>SUM(W326:Z326)</f>
        <v>0</v>
      </c>
      <c r="AB326" s="12">
        <f t="shared" si="58"/>
        <v>2017</v>
      </c>
      <c r="AC326" s="11">
        <f aca="true" t="shared" si="61" ref="AC326:AC357">IF(AE326=1,IF(F326,IF(V326&gt;5,0,IF(V326=0,5,IF(V326=5,IF(AA326&lt;(V326-3),1,2),IF(AA326&lt;(V326-3),1,IF(AA326=(V326-3),3,4))))),-1),IF(F326,IF(V326&gt;5,0,IF(V326=5,2,5)),-1))</f>
        <v>2</v>
      </c>
      <c r="AD326" s="11">
        <f ca="1" t="shared" si="59"/>
        <v>0</v>
      </c>
      <c r="AE326" s="11">
        <f t="shared" si="60"/>
        <v>0</v>
      </c>
    </row>
    <row r="327" spans="1:31" ht="15" customHeight="1">
      <c r="A327" s="4">
        <v>611235</v>
      </c>
      <c r="B327" s="4" t="s">
        <v>143</v>
      </c>
      <c r="C327" s="4" t="s">
        <v>529</v>
      </c>
      <c r="D327" s="4" t="s">
        <v>425</v>
      </c>
      <c r="E327" s="6" t="str">
        <f t="shared" si="53"/>
        <v>Odborná způsobilost platná do roku 2022</v>
      </c>
      <c r="F327" s="17">
        <v>43100</v>
      </c>
      <c r="G327" s="5"/>
      <c r="H327" s="5"/>
      <c r="I327" s="5"/>
      <c r="J327" s="5"/>
      <c r="V327" s="12">
        <f>YEAR(nemazat!$A$2)-YEAR(F327)</f>
        <v>0</v>
      </c>
      <c r="W327" s="11">
        <f t="shared" si="54"/>
        <v>0</v>
      </c>
      <c r="X327" s="11">
        <f t="shared" si="55"/>
        <v>0</v>
      </c>
      <c r="Y327" s="11">
        <f t="shared" si="56"/>
        <v>0</v>
      </c>
      <c r="Z327" s="11">
        <f t="shared" si="57"/>
        <v>0</v>
      </c>
      <c r="AA327" s="12">
        <f t="shared" si="52"/>
        <v>0</v>
      </c>
      <c r="AB327" s="12">
        <f t="shared" si="58"/>
        <v>2022</v>
      </c>
      <c r="AC327" s="11">
        <f t="shared" si="61"/>
        <v>5</v>
      </c>
      <c r="AD327" s="11">
        <f ca="1" t="shared" si="59"/>
        <v>0</v>
      </c>
      <c r="AE327" s="11">
        <f t="shared" si="60"/>
        <v>0</v>
      </c>
    </row>
    <row r="328" spans="1:31" ht="15" customHeight="1">
      <c r="A328" s="4">
        <v>611235</v>
      </c>
      <c r="B328" s="4" t="s">
        <v>143</v>
      </c>
      <c r="C328" s="4" t="s">
        <v>529</v>
      </c>
      <c r="D328" s="4" t="s">
        <v>452</v>
      </c>
      <c r="E328" s="6" t="str">
        <f t="shared" si="53"/>
        <v>Odborná způsobilost letos končí, nutno jít na OP k prodloužení OZ</v>
      </c>
      <c r="F328" s="5">
        <v>40993</v>
      </c>
      <c r="G328" s="5"/>
      <c r="H328" s="5"/>
      <c r="I328" s="5"/>
      <c r="J328" s="5"/>
      <c r="V328" s="12">
        <f>YEAR(nemazat!$A$2)-YEAR(F328)</f>
        <v>5</v>
      </c>
      <c r="W328" s="11">
        <f t="shared" si="54"/>
        <v>0</v>
      </c>
      <c r="X328" s="11">
        <f t="shared" si="55"/>
        <v>0</v>
      </c>
      <c r="Y328" s="11">
        <f t="shared" si="56"/>
        <v>0</v>
      </c>
      <c r="Z328" s="11">
        <f t="shared" si="57"/>
        <v>0</v>
      </c>
      <c r="AA328" s="12">
        <f t="shared" si="52"/>
        <v>0</v>
      </c>
      <c r="AB328" s="12">
        <f t="shared" si="58"/>
        <v>2017</v>
      </c>
      <c r="AC328" s="11">
        <f t="shared" si="61"/>
        <v>2</v>
      </c>
      <c r="AD328" s="11">
        <f ca="1" t="shared" si="59"/>
        <v>0</v>
      </c>
      <c r="AE328" s="11">
        <f t="shared" si="60"/>
        <v>0</v>
      </c>
    </row>
    <row r="329" spans="1:31" ht="15" customHeight="1">
      <c r="A329" s="4">
        <v>611236</v>
      </c>
      <c r="B329" s="4" t="s">
        <v>144</v>
      </c>
      <c r="C329" s="4" t="s">
        <v>528</v>
      </c>
      <c r="D329" s="4" t="s">
        <v>377</v>
      </c>
      <c r="E329" s="6" t="str">
        <f t="shared" si="53"/>
        <v>Je doporučeno jít letos na OP k prodloužení OZ</v>
      </c>
      <c r="F329" s="5">
        <v>42097</v>
      </c>
      <c r="G329" s="33">
        <v>42442</v>
      </c>
      <c r="H329" s="5"/>
      <c r="I329" s="5"/>
      <c r="J329" s="5"/>
      <c r="V329" s="12">
        <f>YEAR(nemazat!$A$2)-YEAR(F329)</f>
        <v>2</v>
      </c>
      <c r="W329" s="11">
        <f t="shared" si="54"/>
        <v>1</v>
      </c>
      <c r="X329" s="11">
        <f t="shared" si="55"/>
        <v>0</v>
      </c>
      <c r="Y329" s="11">
        <f t="shared" si="56"/>
        <v>0</v>
      </c>
      <c r="Z329" s="11">
        <f t="shared" si="57"/>
        <v>0</v>
      </c>
      <c r="AA329" s="12">
        <f>SUM(W329:Z329)</f>
        <v>1</v>
      </c>
      <c r="AB329" s="12">
        <f t="shared" si="58"/>
        <v>2020</v>
      </c>
      <c r="AC329" s="11">
        <f t="shared" si="61"/>
        <v>4</v>
      </c>
      <c r="AD329" s="11">
        <f ca="1" t="shared" si="59"/>
        <v>1</v>
      </c>
      <c r="AE329" s="11">
        <f t="shared" si="60"/>
        <v>1</v>
      </c>
    </row>
    <row r="330" spans="1:31" ht="15" customHeight="1">
      <c r="A330" s="4">
        <v>611236</v>
      </c>
      <c r="B330" s="4" t="s">
        <v>144</v>
      </c>
      <c r="C330" s="4" t="s">
        <v>528</v>
      </c>
      <c r="D330" s="4" t="s">
        <v>185</v>
      </c>
      <c r="E330" s="6" t="str">
        <f t="shared" si="53"/>
        <v>Je doporučeno jít letos na OP k prodloužení OZ</v>
      </c>
      <c r="F330" s="5">
        <v>42097</v>
      </c>
      <c r="G330" s="5">
        <v>42442</v>
      </c>
      <c r="H330" s="5"/>
      <c r="I330" s="5"/>
      <c r="J330" s="5"/>
      <c r="V330" s="12">
        <f>YEAR(nemazat!$A$2)-YEAR(F330)</f>
        <v>2</v>
      </c>
      <c r="W330" s="11">
        <f t="shared" si="54"/>
        <v>1</v>
      </c>
      <c r="X330" s="11">
        <f t="shared" si="55"/>
        <v>0</v>
      </c>
      <c r="Y330" s="11">
        <f t="shared" si="56"/>
        <v>0</v>
      </c>
      <c r="Z330" s="11">
        <f t="shared" si="57"/>
        <v>0</v>
      </c>
      <c r="AA330" s="12">
        <f t="shared" si="52"/>
        <v>1</v>
      </c>
      <c r="AB330" s="12">
        <f t="shared" si="58"/>
        <v>2020</v>
      </c>
      <c r="AC330" s="11">
        <f t="shared" si="61"/>
        <v>4</v>
      </c>
      <c r="AD330" s="11">
        <f ca="1" t="shared" si="59"/>
        <v>1</v>
      </c>
      <c r="AE330" s="11">
        <f t="shared" si="60"/>
        <v>1</v>
      </c>
    </row>
    <row r="331" spans="1:31" ht="15" customHeight="1">
      <c r="A331" s="4">
        <v>611236</v>
      </c>
      <c r="B331" s="4" t="s">
        <v>144</v>
      </c>
      <c r="C331" s="4" t="s">
        <v>529</v>
      </c>
      <c r="D331" s="4" t="s">
        <v>183</v>
      </c>
      <c r="E331" s="6" t="str">
        <f t="shared" si="53"/>
        <v>Odborná způsobilost platná do roku 2020</v>
      </c>
      <c r="F331" s="5">
        <v>42091</v>
      </c>
      <c r="G331" s="5"/>
      <c r="H331" s="5"/>
      <c r="I331" s="5"/>
      <c r="J331" s="5"/>
      <c r="V331" s="12">
        <f>YEAR(nemazat!$A$2)-YEAR(F331)</f>
        <v>2</v>
      </c>
      <c r="W331" s="11">
        <f t="shared" si="54"/>
        <v>0</v>
      </c>
      <c r="X331" s="11">
        <f t="shared" si="55"/>
        <v>0</v>
      </c>
      <c r="Y331" s="11">
        <f t="shared" si="56"/>
        <v>0</v>
      </c>
      <c r="Z331" s="11">
        <f t="shared" si="57"/>
        <v>0</v>
      </c>
      <c r="AA331" s="12">
        <f>SUM(W331:Z331)</f>
        <v>0</v>
      </c>
      <c r="AB331" s="12">
        <f t="shared" si="58"/>
        <v>2020</v>
      </c>
      <c r="AC331" s="11">
        <f t="shared" si="61"/>
        <v>5</v>
      </c>
      <c r="AD331" s="11">
        <f ca="1" t="shared" si="59"/>
        <v>0</v>
      </c>
      <c r="AE331" s="11">
        <f t="shared" si="60"/>
        <v>0</v>
      </c>
    </row>
    <row r="332" spans="1:31" ht="15" customHeight="1">
      <c r="A332" s="4">
        <v>611236</v>
      </c>
      <c r="B332" s="4" t="s">
        <v>144</v>
      </c>
      <c r="C332" s="4" t="s">
        <v>529</v>
      </c>
      <c r="D332" s="4" t="s">
        <v>184</v>
      </c>
      <c r="E332" s="6" t="str">
        <f t="shared" si="53"/>
        <v>Odborná způsobilost platná do roku 2020</v>
      </c>
      <c r="F332" s="5">
        <v>42091</v>
      </c>
      <c r="G332" s="5"/>
      <c r="H332" s="5"/>
      <c r="I332" s="5"/>
      <c r="J332" s="5"/>
      <c r="V332" s="12">
        <f>YEAR(nemazat!$A$2)-YEAR(F332)</f>
        <v>2</v>
      </c>
      <c r="W332" s="11">
        <f t="shared" si="54"/>
        <v>0</v>
      </c>
      <c r="X332" s="11">
        <f t="shared" si="55"/>
        <v>0</v>
      </c>
      <c r="Y332" s="11">
        <f t="shared" si="56"/>
        <v>0</v>
      </c>
      <c r="Z332" s="11">
        <f t="shared" si="57"/>
        <v>0</v>
      </c>
      <c r="AA332" s="12">
        <f t="shared" si="52"/>
        <v>0</v>
      </c>
      <c r="AB332" s="12">
        <f t="shared" si="58"/>
        <v>2020</v>
      </c>
      <c r="AC332" s="11">
        <f t="shared" si="61"/>
        <v>5</v>
      </c>
      <c r="AD332" s="11">
        <f ca="1" t="shared" si="59"/>
        <v>0</v>
      </c>
      <c r="AE332" s="11">
        <f t="shared" si="60"/>
        <v>0</v>
      </c>
    </row>
    <row r="333" spans="1:31" ht="15" customHeight="1">
      <c r="A333" s="4">
        <v>611236</v>
      </c>
      <c r="B333" s="4" t="s">
        <v>144</v>
      </c>
      <c r="C333" s="4" t="s">
        <v>529</v>
      </c>
      <c r="D333" s="4" t="s">
        <v>185</v>
      </c>
      <c r="E333" s="6" t="str">
        <f t="shared" si="53"/>
        <v>Odborná způsobilost platná do roku 2020</v>
      </c>
      <c r="F333" s="5">
        <v>42091</v>
      </c>
      <c r="G333" s="5"/>
      <c r="H333" s="5"/>
      <c r="I333" s="5"/>
      <c r="J333" s="5"/>
      <c r="V333" s="12">
        <f>YEAR(nemazat!$A$2)-YEAR(F333)</f>
        <v>2</v>
      </c>
      <c r="W333" s="11">
        <f t="shared" si="54"/>
        <v>0</v>
      </c>
      <c r="X333" s="11">
        <f t="shared" si="55"/>
        <v>0</v>
      </c>
      <c r="Y333" s="11">
        <f t="shared" si="56"/>
        <v>0</v>
      </c>
      <c r="Z333" s="11">
        <f t="shared" si="57"/>
        <v>0</v>
      </c>
      <c r="AA333" s="12">
        <f t="shared" si="52"/>
        <v>0</v>
      </c>
      <c r="AB333" s="12">
        <f t="shared" si="58"/>
        <v>2020</v>
      </c>
      <c r="AC333" s="11">
        <f t="shared" si="61"/>
        <v>5</v>
      </c>
      <c r="AD333" s="11">
        <f ca="1" t="shared" si="59"/>
        <v>0</v>
      </c>
      <c r="AE333" s="11">
        <f t="shared" si="60"/>
        <v>0</v>
      </c>
    </row>
    <row r="334" spans="1:31" ht="15" customHeight="1">
      <c r="A334" s="4">
        <v>611237</v>
      </c>
      <c r="B334" s="4" t="s">
        <v>147</v>
      </c>
      <c r="C334" s="4" t="s">
        <v>529</v>
      </c>
      <c r="D334" s="4" t="s">
        <v>146</v>
      </c>
      <c r="E334" s="6" t="str">
        <f t="shared" si="53"/>
        <v>Odborná způsobilost platná do roku 2020</v>
      </c>
      <c r="F334" s="5">
        <v>42091</v>
      </c>
      <c r="G334" s="5"/>
      <c r="H334" s="5"/>
      <c r="I334" s="5"/>
      <c r="J334" s="5"/>
      <c r="V334" s="12">
        <f>YEAR(nemazat!$A$2)-YEAR(F334)</f>
        <v>2</v>
      </c>
      <c r="W334" s="11">
        <f t="shared" si="54"/>
        <v>0</v>
      </c>
      <c r="X334" s="11">
        <f t="shared" si="55"/>
        <v>0</v>
      </c>
      <c r="Y334" s="11">
        <f t="shared" si="56"/>
        <v>0</v>
      </c>
      <c r="Z334" s="11">
        <f t="shared" si="57"/>
        <v>0</v>
      </c>
      <c r="AA334" s="12">
        <f t="shared" si="52"/>
        <v>0</v>
      </c>
      <c r="AB334" s="12">
        <f t="shared" si="58"/>
        <v>2020</v>
      </c>
      <c r="AC334" s="11">
        <f t="shared" si="61"/>
        <v>5</v>
      </c>
      <c r="AD334" s="11">
        <f ca="1" t="shared" si="59"/>
        <v>0</v>
      </c>
      <c r="AE334" s="11">
        <f t="shared" si="60"/>
        <v>0</v>
      </c>
    </row>
    <row r="335" spans="1:31" ht="15" customHeight="1">
      <c r="A335" s="4">
        <v>611237</v>
      </c>
      <c r="B335" s="4" t="s">
        <v>147</v>
      </c>
      <c r="C335" s="4" t="s">
        <v>529</v>
      </c>
      <c r="D335" s="4" t="s">
        <v>718</v>
      </c>
      <c r="E335" s="6" t="str">
        <f t="shared" si="53"/>
        <v>Odborná způsobilost platná do roku 2021</v>
      </c>
      <c r="F335" s="5">
        <v>42468</v>
      </c>
      <c r="G335" s="5"/>
      <c r="H335" s="5"/>
      <c r="I335" s="5"/>
      <c r="J335" s="5"/>
      <c r="V335" s="12">
        <f>YEAR(nemazat!$A$2)-YEAR(F335)</f>
        <v>1</v>
      </c>
      <c r="W335" s="11">
        <f t="shared" si="54"/>
        <v>0</v>
      </c>
      <c r="X335" s="11">
        <f t="shared" si="55"/>
        <v>0</v>
      </c>
      <c r="Y335" s="11">
        <f t="shared" si="56"/>
        <v>0</v>
      </c>
      <c r="Z335" s="11">
        <f t="shared" si="57"/>
        <v>0</v>
      </c>
      <c r="AA335" s="12">
        <f t="shared" si="52"/>
        <v>0</v>
      </c>
      <c r="AB335" s="12">
        <f t="shared" si="58"/>
        <v>2021</v>
      </c>
      <c r="AC335" s="11">
        <f t="shared" si="61"/>
        <v>5</v>
      </c>
      <c r="AD335" s="11">
        <f ca="1" t="shared" si="59"/>
        <v>0</v>
      </c>
      <c r="AE335" s="11">
        <f t="shared" si="60"/>
        <v>0</v>
      </c>
    </row>
    <row r="336" spans="1:31" ht="15" customHeight="1">
      <c r="A336" s="4">
        <v>611237</v>
      </c>
      <c r="B336" s="4" t="s">
        <v>147</v>
      </c>
      <c r="C336" s="4" t="s">
        <v>529</v>
      </c>
      <c r="D336" s="4" t="s">
        <v>145</v>
      </c>
      <c r="E336" s="6" t="str">
        <f t="shared" si="53"/>
        <v>Odborná způsobilost platná do roku 2020</v>
      </c>
      <c r="F336" s="5">
        <v>42091</v>
      </c>
      <c r="G336" s="5"/>
      <c r="H336" s="5"/>
      <c r="I336" s="5"/>
      <c r="J336" s="5"/>
      <c r="V336" s="12">
        <f>YEAR(nemazat!$A$2)-YEAR(F336)</f>
        <v>2</v>
      </c>
      <c r="W336" s="11">
        <f t="shared" si="54"/>
        <v>0</v>
      </c>
      <c r="X336" s="11">
        <f t="shared" si="55"/>
        <v>0</v>
      </c>
      <c r="Y336" s="11">
        <f t="shared" si="56"/>
        <v>0</v>
      </c>
      <c r="Z336" s="11">
        <f t="shared" si="57"/>
        <v>0</v>
      </c>
      <c r="AA336" s="12">
        <f t="shared" si="52"/>
        <v>0</v>
      </c>
      <c r="AB336" s="12">
        <f t="shared" si="58"/>
        <v>2020</v>
      </c>
      <c r="AC336" s="11">
        <f t="shared" si="61"/>
        <v>5</v>
      </c>
      <c r="AD336" s="11">
        <f ca="1" t="shared" si="59"/>
        <v>0</v>
      </c>
      <c r="AE336" s="11">
        <f t="shared" si="60"/>
        <v>0</v>
      </c>
    </row>
    <row r="337" spans="1:31" ht="15" customHeight="1">
      <c r="A337" s="4">
        <v>611237</v>
      </c>
      <c r="B337" s="4" t="s">
        <v>147</v>
      </c>
      <c r="C337" s="4" t="s">
        <v>529</v>
      </c>
      <c r="D337" s="4" t="s">
        <v>719</v>
      </c>
      <c r="E337" s="6" t="str">
        <f t="shared" si="53"/>
        <v>Odborná způsobilost platná do roku 2021</v>
      </c>
      <c r="F337" s="5">
        <v>42468</v>
      </c>
      <c r="G337" s="5"/>
      <c r="H337" s="5"/>
      <c r="I337" s="5"/>
      <c r="J337" s="5"/>
      <c r="V337" s="12">
        <f>YEAR(nemazat!$A$2)-YEAR(F337)</f>
        <v>1</v>
      </c>
      <c r="W337" s="11">
        <f t="shared" si="54"/>
        <v>0</v>
      </c>
      <c r="X337" s="11">
        <f t="shared" si="55"/>
        <v>0</v>
      </c>
      <c r="Y337" s="11">
        <f t="shared" si="56"/>
        <v>0</v>
      </c>
      <c r="Z337" s="11">
        <f t="shared" si="57"/>
        <v>0</v>
      </c>
      <c r="AA337" s="12">
        <f t="shared" si="52"/>
        <v>0</v>
      </c>
      <c r="AB337" s="12">
        <f t="shared" si="58"/>
        <v>2021</v>
      </c>
      <c r="AC337" s="11">
        <f t="shared" si="61"/>
        <v>5</v>
      </c>
      <c r="AD337" s="11">
        <f ca="1" t="shared" si="59"/>
        <v>0</v>
      </c>
      <c r="AE337" s="11">
        <f t="shared" si="60"/>
        <v>0</v>
      </c>
    </row>
    <row r="338" spans="1:31" ht="15" customHeight="1">
      <c r="A338" s="4">
        <v>611238</v>
      </c>
      <c r="B338" s="4" t="s">
        <v>149</v>
      </c>
      <c r="C338" s="4" t="s">
        <v>528</v>
      </c>
      <c r="D338" s="4" t="s">
        <v>148</v>
      </c>
      <c r="E338" s="6" t="str">
        <f t="shared" si="53"/>
        <v>Je doporučeno jít letos na OP k prodloužení OZ</v>
      </c>
      <c r="F338" s="5">
        <v>42468</v>
      </c>
      <c r="G338" s="5"/>
      <c r="H338" s="5"/>
      <c r="I338" s="5"/>
      <c r="J338" s="5"/>
      <c r="V338" s="12">
        <f>YEAR(nemazat!$A$2)-YEAR(F338)</f>
        <v>1</v>
      </c>
      <c r="W338" s="11">
        <f t="shared" si="54"/>
        <v>0</v>
      </c>
      <c r="X338" s="11">
        <f t="shared" si="55"/>
        <v>0</v>
      </c>
      <c r="Y338" s="11">
        <f t="shared" si="56"/>
        <v>0</v>
      </c>
      <c r="Z338" s="11">
        <f t="shared" si="57"/>
        <v>0</v>
      </c>
      <c r="AA338" s="12">
        <f t="shared" si="52"/>
        <v>0</v>
      </c>
      <c r="AB338" s="12">
        <f t="shared" si="58"/>
        <v>2021</v>
      </c>
      <c r="AC338" s="11">
        <f t="shared" si="61"/>
        <v>4</v>
      </c>
      <c r="AD338" s="11">
        <f ca="1" t="shared" si="59"/>
        <v>0</v>
      </c>
      <c r="AE338" s="11">
        <f t="shared" si="60"/>
        <v>1</v>
      </c>
    </row>
    <row r="339" spans="1:31" ht="15" customHeight="1">
      <c r="A339" s="4">
        <v>611238</v>
      </c>
      <c r="B339" s="4" t="s">
        <v>149</v>
      </c>
      <c r="C339" s="4" t="s">
        <v>529</v>
      </c>
      <c r="D339" s="4" t="s">
        <v>720</v>
      </c>
      <c r="E339" s="6" t="str">
        <f t="shared" si="53"/>
        <v>Odborná způsobilost platná do roku 2021</v>
      </c>
      <c r="F339" s="5">
        <v>42468</v>
      </c>
      <c r="G339" s="5"/>
      <c r="H339" s="5"/>
      <c r="I339" s="5"/>
      <c r="J339" s="5"/>
      <c r="V339" s="12">
        <f>YEAR(nemazat!$A$2)-YEAR(F339)</f>
        <v>1</v>
      </c>
      <c r="W339" s="11">
        <f t="shared" si="54"/>
        <v>0</v>
      </c>
      <c r="X339" s="11">
        <f t="shared" si="55"/>
        <v>0</v>
      </c>
      <c r="Y339" s="11">
        <f t="shared" si="56"/>
        <v>0</v>
      </c>
      <c r="Z339" s="11">
        <f t="shared" si="57"/>
        <v>0</v>
      </c>
      <c r="AA339" s="12">
        <f>SUM(W339:Z339)</f>
        <v>0</v>
      </c>
      <c r="AB339" s="12">
        <f t="shared" si="58"/>
        <v>2021</v>
      </c>
      <c r="AC339" s="11">
        <f t="shared" si="61"/>
        <v>5</v>
      </c>
      <c r="AD339" s="11">
        <f ca="1" t="shared" si="59"/>
        <v>0</v>
      </c>
      <c r="AE339" s="11">
        <f t="shared" si="60"/>
        <v>0</v>
      </c>
    </row>
    <row r="340" spans="1:31" ht="15" customHeight="1">
      <c r="A340" s="4">
        <v>611118</v>
      </c>
      <c r="B340" s="4" t="s">
        <v>153</v>
      </c>
      <c r="C340" s="4" t="s">
        <v>528</v>
      </c>
      <c r="D340" s="4" t="s">
        <v>150</v>
      </c>
      <c r="E340" s="6" t="str">
        <f t="shared" si="53"/>
        <v>Málo OP, musí až na OP k získání OZ (40 hodin) v roce 2017</v>
      </c>
      <c r="F340" s="25">
        <v>40993</v>
      </c>
      <c r="G340" s="5"/>
      <c r="H340" s="5">
        <v>41734</v>
      </c>
      <c r="I340" s="5"/>
      <c r="J340" s="5"/>
      <c r="V340" s="12">
        <f>YEAR(nemazat!$A$2)-YEAR(F340)</f>
        <v>5</v>
      </c>
      <c r="W340" s="11">
        <f t="shared" si="54"/>
        <v>0</v>
      </c>
      <c r="X340" s="11">
        <f t="shared" si="55"/>
        <v>1</v>
      </c>
      <c r="Y340" s="11">
        <f t="shared" si="56"/>
        <v>0</v>
      </c>
      <c r="Z340" s="11">
        <f t="shared" si="57"/>
        <v>0</v>
      </c>
      <c r="AA340" s="12">
        <f t="shared" si="52"/>
        <v>1</v>
      </c>
      <c r="AB340" s="12">
        <f t="shared" si="58"/>
        <v>2017</v>
      </c>
      <c r="AC340" s="11">
        <f t="shared" si="61"/>
        <v>1</v>
      </c>
      <c r="AD340" s="11">
        <f ca="1" t="shared" si="59"/>
        <v>0</v>
      </c>
      <c r="AE340" s="11">
        <f t="shared" si="60"/>
        <v>1</v>
      </c>
    </row>
    <row r="341" spans="1:31" ht="15" customHeight="1">
      <c r="A341" s="4">
        <v>611118</v>
      </c>
      <c r="B341" s="4" t="s">
        <v>153</v>
      </c>
      <c r="C341" s="4" t="s">
        <v>528</v>
      </c>
      <c r="D341" s="4" t="s">
        <v>731</v>
      </c>
      <c r="E341" s="6" t="str">
        <f t="shared" si="53"/>
        <v>Je doporučeno jít letos na OP k prodloužení OZ</v>
      </c>
      <c r="F341" s="5">
        <v>42468</v>
      </c>
      <c r="G341" s="5"/>
      <c r="H341" s="5"/>
      <c r="I341" s="5"/>
      <c r="J341" s="5"/>
      <c r="V341" s="12">
        <f>YEAR(nemazat!$A$2)-YEAR(F341)</f>
        <v>1</v>
      </c>
      <c r="W341" s="11">
        <f t="shared" si="54"/>
        <v>0</v>
      </c>
      <c r="X341" s="11">
        <f t="shared" si="55"/>
        <v>0</v>
      </c>
      <c r="Y341" s="11">
        <f t="shared" si="56"/>
        <v>0</v>
      </c>
      <c r="Z341" s="11">
        <f t="shared" si="57"/>
        <v>0</v>
      </c>
      <c r="AA341" s="12">
        <f t="shared" si="52"/>
        <v>0</v>
      </c>
      <c r="AB341" s="12">
        <f t="shared" si="58"/>
        <v>2021</v>
      </c>
      <c r="AC341" s="11">
        <f t="shared" si="61"/>
        <v>4</v>
      </c>
      <c r="AD341" s="11">
        <f ca="1" t="shared" si="59"/>
        <v>0</v>
      </c>
      <c r="AE341" s="11">
        <f t="shared" si="60"/>
        <v>1</v>
      </c>
    </row>
    <row r="342" spans="1:31" ht="15" customHeight="1">
      <c r="A342" s="4">
        <v>611118</v>
      </c>
      <c r="B342" s="4" t="s">
        <v>153</v>
      </c>
      <c r="C342" s="4" t="s">
        <v>528</v>
      </c>
      <c r="D342" s="4" t="s">
        <v>578</v>
      </c>
      <c r="E342" s="6" t="str">
        <f t="shared" si="53"/>
        <v>Je doporučeno jít letos na OP k prodloužení OZ</v>
      </c>
      <c r="F342" s="5">
        <v>41357</v>
      </c>
      <c r="G342" s="5">
        <v>41734</v>
      </c>
      <c r="H342" s="5">
        <v>42077</v>
      </c>
      <c r="I342" s="5">
        <v>42442</v>
      </c>
      <c r="J342" s="5"/>
      <c r="V342" s="12">
        <f>YEAR(nemazat!$A$2)-YEAR(F342)</f>
        <v>4</v>
      </c>
      <c r="W342" s="11">
        <f t="shared" si="54"/>
        <v>1</v>
      </c>
      <c r="X342" s="11">
        <f t="shared" si="55"/>
        <v>1</v>
      </c>
      <c r="Y342" s="11">
        <f t="shared" si="56"/>
        <v>1</v>
      </c>
      <c r="Z342" s="11">
        <f t="shared" si="57"/>
        <v>0</v>
      </c>
      <c r="AA342" s="12">
        <f aca="true" t="shared" si="62" ref="AA342:AA377">SUM(W342:Z342)</f>
        <v>3</v>
      </c>
      <c r="AB342" s="12">
        <f t="shared" si="58"/>
        <v>2018</v>
      </c>
      <c r="AC342" s="11">
        <f t="shared" si="61"/>
        <v>4</v>
      </c>
      <c r="AD342" s="11">
        <f ca="1" t="shared" si="59"/>
        <v>1</v>
      </c>
      <c r="AE342" s="11">
        <f t="shared" si="60"/>
        <v>1</v>
      </c>
    </row>
    <row r="343" spans="1:31" ht="15" customHeight="1">
      <c r="A343" s="4">
        <v>611118</v>
      </c>
      <c r="B343" s="4" t="s">
        <v>153</v>
      </c>
      <c r="C343" s="4" t="s">
        <v>529</v>
      </c>
      <c r="D343" s="4" t="s">
        <v>577</v>
      </c>
      <c r="E343" s="6" t="str">
        <f t="shared" si="53"/>
        <v>Odborná způsobilost platná do roku 2018</v>
      </c>
      <c r="F343" s="5">
        <v>41357</v>
      </c>
      <c r="G343" s="5"/>
      <c r="H343" s="5"/>
      <c r="I343" s="5"/>
      <c r="J343" s="5"/>
      <c r="V343" s="12">
        <f>YEAR(nemazat!$A$2)-YEAR(F343)</f>
        <v>4</v>
      </c>
      <c r="W343" s="11">
        <f t="shared" si="54"/>
        <v>0</v>
      </c>
      <c r="X343" s="11">
        <f t="shared" si="55"/>
        <v>0</v>
      </c>
      <c r="Y343" s="11">
        <f t="shared" si="56"/>
        <v>0</v>
      </c>
      <c r="Z343" s="11">
        <f t="shared" si="57"/>
        <v>0</v>
      </c>
      <c r="AA343" s="12">
        <f t="shared" si="62"/>
        <v>0</v>
      </c>
      <c r="AB343" s="12">
        <f t="shared" si="58"/>
        <v>2018</v>
      </c>
      <c r="AC343" s="11">
        <f t="shared" si="61"/>
        <v>5</v>
      </c>
      <c r="AD343" s="11">
        <f ca="1" t="shared" si="59"/>
        <v>0</v>
      </c>
      <c r="AE343" s="11">
        <f t="shared" si="60"/>
        <v>0</v>
      </c>
    </row>
    <row r="344" spans="1:31" ht="15" customHeight="1">
      <c r="A344" s="4">
        <v>611118</v>
      </c>
      <c r="B344" s="4" t="s">
        <v>153</v>
      </c>
      <c r="C344" s="4" t="s">
        <v>529</v>
      </c>
      <c r="D344" s="4" t="s">
        <v>151</v>
      </c>
      <c r="E344" s="6" t="str">
        <f t="shared" si="53"/>
        <v>Odborná způsobilost letos končí, nutno jít na OP k prodloužení OZ</v>
      </c>
      <c r="F344" s="5">
        <v>40993</v>
      </c>
      <c r="G344" s="5"/>
      <c r="H344" s="5"/>
      <c r="I344" s="5"/>
      <c r="J344" s="5"/>
      <c r="V344" s="12">
        <f>YEAR(nemazat!$A$2)-YEAR(F344)</f>
        <v>5</v>
      </c>
      <c r="W344" s="11">
        <f t="shared" si="54"/>
        <v>0</v>
      </c>
      <c r="X344" s="11">
        <f t="shared" si="55"/>
        <v>0</v>
      </c>
      <c r="Y344" s="11">
        <f t="shared" si="56"/>
        <v>0</v>
      </c>
      <c r="Z344" s="11">
        <f t="shared" si="57"/>
        <v>0</v>
      </c>
      <c r="AA344" s="12">
        <f t="shared" si="62"/>
        <v>0</v>
      </c>
      <c r="AB344" s="12">
        <f t="shared" si="58"/>
        <v>2017</v>
      </c>
      <c r="AC344" s="11">
        <f t="shared" si="61"/>
        <v>2</v>
      </c>
      <c r="AD344" s="11">
        <f ca="1" t="shared" si="59"/>
        <v>0</v>
      </c>
      <c r="AE344" s="11">
        <f t="shared" si="60"/>
        <v>0</v>
      </c>
    </row>
    <row r="345" spans="1:31" ht="15" customHeight="1">
      <c r="A345" s="4">
        <v>611118</v>
      </c>
      <c r="B345" s="4" t="s">
        <v>153</v>
      </c>
      <c r="C345" s="4" t="s">
        <v>529</v>
      </c>
      <c r="D345" s="4" t="s">
        <v>152</v>
      </c>
      <c r="E345" s="6" t="str">
        <f t="shared" si="53"/>
        <v>Odborná způsobilost platná do roku 2019</v>
      </c>
      <c r="F345" s="5">
        <v>41740</v>
      </c>
      <c r="G345" s="5"/>
      <c r="H345" s="5"/>
      <c r="I345" s="5"/>
      <c r="J345" s="5"/>
      <c r="V345" s="12">
        <f>YEAR(nemazat!$A$2)-YEAR(F345)</f>
        <v>3</v>
      </c>
      <c r="W345" s="11">
        <f t="shared" si="54"/>
        <v>0</v>
      </c>
      <c r="X345" s="11">
        <f t="shared" si="55"/>
        <v>0</v>
      </c>
      <c r="Y345" s="11">
        <f t="shared" si="56"/>
        <v>0</v>
      </c>
      <c r="Z345" s="11">
        <f t="shared" si="57"/>
        <v>0</v>
      </c>
      <c r="AA345" s="12">
        <f t="shared" si="62"/>
        <v>0</v>
      </c>
      <c r="AB345" s="12">
        <f t="shared" si="58"/>
        <v>2019</v>
      </c>
      <c r="AC345" s="11">
        <f t="shared" si="61"/>
        <v>5</v>
      </c>
      <c r="AD345" s="11">
        <f ca="1" t="shared" si="59"/>
        <v>0</v>
      </c>
      <c r="AE345" s="11">
        <f t="shared" si="60"/>
        <v>0</v>
      </c>
    </row>
    <row r="346" spans="1:31" ht="15" customHeight="1">
      <c r="A346" s="4">
        <v>611436</v>
      </c>
      <c r="B346" s="4" t="s">
        <v>154</v>
      </c>
      <c r="C346" s="4" t="s">
        <v>528</v>
      </c>
      <c r="D346" s="4" t="s">
        <v>279</v>
      </c>
      <c r="E346" s="6" t="str">
        <f t="shared" si="53"/>
        <v>Je doporučeno jít letos na OP k prodloužení OZ</v>
      </c>
      <c r="F346" s="25">
        <v>42442</v>
      </c>
      <c r="G346" s="5"/>
      <c r="H346" s="5"/>
      <c r="I346" s="5"/>
      <c r="J346" s="5"/>
      <c r="V346" s="12">
        <f>YEAR(nemazat!$A$2)-YEAR(F346)</f>
        <v>1</v>
      </c>
      <c r="W346" s="11">
        <f t="shared" si="54"/>
        <v>0</v>
      </c>
      <c r="X346" s="11">
        <f t="shared" si="55"/>
        <v>0</v>
      </c>
      <c r="Y346" s="11">
        <f t="shared" si="56"/>
        <v>0</v>
      </c>
      <c r="Z346" s="11">
        <f t="shared" si="57"/>
        <v>0</v>
      </c>
      <c r="AA346" s="12">
        <f t="shared" si="62"/>
        <v>0</v>
      </c>
      <c r="AB346" s="12">
        <f t="shared" si="58"/>
        <v>2021</v>
      </c>
      <c r="AC346" s="11">
        <f t="shared" si="61"/>
        <v>4</v>
      </c>
      <c r="AD346" s="11">
        <f ca="1" t="shared" si="59"/>
        <v>0</v>
      </c>
      <c r="AE346" s="11">
        <f t="shared" si="60"/>
        <v>1</v>
      </c>
    </row>
    <row r="347" spans="1:31" ht="15" customHeight="1">
      <c r="A347" s="4">
        <v>611436</v>
      </c>
      <c r="B347" s="4" t="s">
        <v>154</v>
      </c>
      <c r="C347" s="4" t="s">
        <v>528</v>
      </c>
      <c r="D347" s="4" t="s">
        <v>219</v>
      </c>
      <c r="E347" s="6" t="str">
        <f t="shared" si="53"/>
        <v>Málo OP, musí až na OP k získání OZ (40 hodin) v roce 2018</v>
      </c>
      <c r="F347" s="25">
        <v>41357</v>
      </c>
      <c r="G347" s="5"/>
      <c r="H347" s="5"/>
      <c r="I347" s="5"/>
      <c r="J347" s="5"/>
      <c r="V347" s="12">
        <f>YEAR(nemazat!$A$2)-YEAR(F347)</f>
        <v>4</v>
      </c>
      <c r="W347" s="11">
        <f t="shared" si="54"/>
        <v>0</v>
      </c>
      <c r="X347" s="11">
        <f t="shared" si="55"/>
        <v>0</v>
      </c>
      <c r="Y347" s="11">
        <f t="shared" si="56"/>
        <v>0</v>
      </c>
      <c r="Z347" s="11">
        <f t="shared" si="57"/>
        <v>0</v>
      </c>
      <c r="AA347" s="12">
        <f>SUM(W347:Z347)</f>
        <v>0</v>
      </c>
      <c r="AB347" s="12">
        <f t="shared" si="58"/>
        <v>2018</v>
      </c>
      <c r="AC347" s="11">
        <f t="shared" si="61"/>
        <v>1</v>
      </c>
      <c r="AD347" s="11">
        <f ca="1" t="shared" si="59"/>
        <v>0</v>
      </c>
      <c r="AE347" s="11">
        <f t="shared" si="60"/>
        <v>1</v>
      </c>
    </row>
    <row r="348" spans="1:31" ht="15" customHeight="1">
      <c r="A348" s="4">
        <v>611436</v>
      </c>
      <c r="B348" s="4" t="s">
        <v>154</v>
      </c>
      <c r="C348" s="4" t="s">
        <v>529</v>
      </c>
      <c r="D348" s="4" t="s">
        <v>655</v>
      </c>
      <c r="E348" s="6" t="str">
        <f t="shared" si="53"/>
        <v>Odborná způsobilost platná do roku 2020</v>
      </c>
      <c r="F348" s="5">
        <v>42097</v>
      </c>
      <c r="G348" s="5"/>
      <c r="H348" s="5"/>
      <c r="I348" s="5"/>
      <c r="J348" s="5"/>
      <c r="V348" s="12">
        <f>YEAR(nemazat!$A$2)-YEAR(F348)</f>
        <v>2</v>
      </c>
      <c r="W348" s="11">
        <f t="shared" si="54"/>
        <v>0</v>
      </c>
      <c r="X348" s="11">
        <f t="shared" si="55"/>
        <v>0</v>
      </c>
      <c r="Y348" s="11">
        <f t="shared" si="56"/>
        <v>0</v>
      </c>
      <c r="Z348" s="11">
        <f t="shared" si="57"/>
        <v>0</v>
      </c>
      <c r="AA348" s="12">
        <f>SUM(W348:Z348)</f>
        <v>0</v>
      </c>
      <c r="AB348" s="12">
        <f t="shared" si="58"/>
        <v>2020</v>
      </c>
      <c r="AC348" s="11">
        <f t="shared" si="61"/>
        <v>5</v>
      </c>
      <c r="AD348" s="11">
        <f ca="1" t="shared" si="59"/>
        <v>0</v>
      </c>
      <c r="AE348" s="11">
        <f t="shared" si="60"/>
        <v>0</v>
      </c>
    </row>
    <row r="349" spans="1:31" ht="15" customHeight="1">
      <c r="A349" s="4">
        <v>611436</v>
      </c>
      <c r="B349" s="4" t="s">
        <v>154</v>
      </c>
      <c r="C349" s="4" t="s">
        <v>529</v>
      </c>
      <c r="D349" s="4" t="s">
        <v>656</v>
      </c>
      <c r="E349" s="6" t="str">
        <f t="shared" si="53"/>
        <v>Odborná způsobilost platná do roku 2020</v>
      </c>
      <c r="F349" s="5">
        <v>42097</v>
      </c>
      <c r="G349" s="5"/>
      <c r="H349" s="5"/>
      <c r="I349" s="5"/>
      <c r="J349" s="5"/>
      <c r="V349" s="12">
        <f>YEAR(nemazat!$A$2)-YEAR(F349)</f>
        <v>2</v>
      </c>
      <c r="W349" s="11">
        <f t="shared" si="54"/>
        <v>0</v>
      </c>
      <c r="X349" s="11">
        <f t="shared" si="55"/>
        <v>0</v>
      </c>
      <c r="Y349" s="11">
        <f t="shared" si="56"/>
        <v>0</v>
      </c>
      <c r="Z349" s="11">
        <f t="shared" si="57"/>
        <v>0</v>
      </c>
      <c r="AA349" s="12">
        <f>SUM(W349:Z349)</f>
        <v>0</v>
      </c>
      <c r="AB349" s="12">
        <f t="shared" si="58"/>
        <v>2020</v>
      </c>
      <c r="AC349" s="11">
        <f t="shared" si="61"/>
        <v>5</v>
      </c>
      <c r="AD349" s="11">
        <f ca="1" t="shared" si="59"/>
        <v>0</v>
      </c>
      <c r="AE349" s="11">
        <f t="shared" si="60"/>
        <v>0</v>
      </c>
    </row>
    <row r="350" spans="1:31" ht="15" customHeight="1">
      <c r="A350" s="4">
        <v>611436</v>
      </c>
      <c r="B350" s="4" t="s">
        <v>154</v>
      </c>
      <c r="C350" s="4" t="s">
        <v>529</v>
      </c>
      <c r="D350" s="4" t="s">
        <v>579</v>
      </c>
      <c r="E350" s="6" t="str">
        <f t="shared" si="53"/>
        <v>Odborná způsobilost platná do roku 2018</v>
      </c>
      <c r="F350" s="5">
        <v>41357</v>
      </c>
      <c r="G350" s="5"/>
      <c r="H350" s="5"/>
      <c r="I350" s="5"/>
      <c r="J350" s="5"/>
      <c r="V350" s="12">
        <f>YEAR(nemazat!$A$2)-YEAR(F350)</f>
        <v>4</v>
      </c>
      <c r="W350" s="11">
        <f t="shared" si="54"/>
        <v>0</v>
      </c>
      <c r="X350" s="11">
        <f t="shared" si="55"/>
        <v>0</v>
      </c>
      <c r="Y350" s="11">
        <f t="shared" si="56"/>
        <v>0</v>
      </c>
      <c r="Z350" s="11">
        <f t="shared" si="57"/>
        <v>0</v>
      </c>
      <c r="AA350" s="12">
        <f>SUM(W350:Z350)</f>
        <v>0</v>
      </c>
      <c r="AB350" s="12">
        <f t="shared" si="58"/>
        <v>2018</v>
      </c>
      <c r="AC350" s="11">
        <f t="shared" si="61"/>
        <v>5</v>
      </c>
      <c r="AD350" s="11">
        <f ca="1" t="shared" si="59"/>
        <v>0</v>
      </c>
      <c r="AE350" s="11">
        <f t="shared" si="60"/>
        <v>0</v>
      </c>
    </row>
    <row r="351" spans="1:31" ht="15" customHeight="1">
      <c r="A351" s="4">
        <v>611436</v>
      </c>
      <c r="B351" s="4" t="s">
        <v>154</v>
      </c>
      <c r="C351" s="4" t="s">
        <v>529</v>
      </c>
      <c r="D351" s="4" t="s">
        <v>522</v>
      </c>
      <c r="E351" s="6" t="str">
        <f t="shared" si="53"/>
        <v>Odborná způsobilost platná do roku 2018</v>
      </c>
      <c r="F351" s="5">
        <v>41357</v>
      </c>
      <c r="G351" s="5"/>
      <c r="H351" s="5"/>
      <c r="I351" s="5"/>
      <c r="J351" s="5"/>
      <c r="V351" s="12">
        <f>YEAR(nemazat!$A$2)-YEAR(F351)</f>
        <v>4</v>
      </c>
      <c r="W351" s="11">
        <f t="shared" si="54"/>
        <v>0</v>
      </c>
      <c r="X351" s="11">
        <f t="shared" si="55"/>
        <v>0</v>
      </c>
      <c r="Y351" s="11">
        <f t="shared" si="56"/>
        <v>0</v>
      </c>
      <c r="Z351" s="11">
        <f t="shared" si="57"/>
        <v>0</v>
      </c>
      <c r="AA351" s="12">
        <f t="shared" si="62"/>
        <v>0</v>
      </c>
      <c r="AB351" s="12">
        <f t="shared" si="58"/>
        <v>2018</v>
      </c>
      <c r="AC351" s="11">
        <f t="shared" si="61"/>
        <v>5</v>
      </c>
      <c r="AD351" s="11">
        <f ca="1" t="shared" si="59"/>
        <v>0</v>
      </c>
      <c r="AE351" s="11">
        <f t="shared" si="60"/>
        <v>0</v>
      </c>
    </row>
    <row r="352" spans="1:31" ht="15" customHeight="1">
      <c r="A352" s="4">
        <v>611326</v>
      </c>
      <c r="B352" s="4" t="s">
        <v>155</v>
      </c>
      <c r="C352" s="4" t="s">
        <v>528</v>
      </c>
      <c r="D352" s="4" t="s">
        <v>390</v>
      </c>
      <c r="E352" s="6" t="str">
        <f t="shared" si="53"/>
        <v>Málo OP, musí až na OP k získání OZ (40 hodin) v roce 2017</v>
      </c>
      <c r="F352" s="5">
        <v>40993</v>
      </c>
      <c r="G352" s="5"/>
      <c r="H352" s="5"/>
      <c r="I352" s="5">
        <v>42077</v>
      </c>
      <c r="J352" s="5"/>
      <c r="V352" s="12">
        <f>YEAR(nemazat!$A$2)-YEAR(F352)</f>
        <v>5</v>
      </c>
      <c r="W352" s="11">
        <f t="shared" si="54"/>
        <v>0</v>
      </c>
      <c r="X352" s="11">
        <f t="shared" si="55"/>
        <v>0</v>
      </c>
      <c r="Y352" s="11">
        <f t="shared" si="56"/>
        <v>1</v>
      </c>
      <c r="Z352" s="11">
        <f t="shared" si="57"/>
        <v>0</v>
      </c>
      <c r="AA352" s="12">
        <f t="shared" si="62"/>
        <v>1</v>
      </c>
      <c r="AB352" s="12">
        <f t="shared" si="58"/>
        <v>2017</v>
      </c>
      <c r="AC352" s="11">
        <f t="shared" si="61"/>
        <v>1</v>
      </c>
      <c r="AD352" s="11">
        <f ca="1" t="shared" si="59"/>
        <v>0</v>
      </c>
      <c r="AE352" s="11">
        <f t="shared" si="60"/>
        <v>1</v>
      </c>
    </row>
    <row r="353" spans="1:31" ht="15" customHeight="1">
      <c r="A353" s="4">
        <v>611326</v>
      </c>
      <c r="B353" s="4" t="s">
        <v>155</v>
      </c>
      <c r="C353" s="4" t="s">
        <v>528</v>
      </c>
      <c r="D353" s="4" t="s">
        <v>470</v>
      </c>
      <c r="E353" s="6" t="str">
        <f t="shared" si="53"/>
        <v>Málo OP, musí až na OP k získání OZ (40 hodin) v roce 2017</v>
      </c>
      <c r="F353" s="5">
        <v>40993</v>
      </c>
      <c r="G353" s="5"/>
      <c r="H353" s="5"/>
      <c r="I353" s="5"/>
      <c r="J353" s="5"/>
      <c r="V353" s="12">
        <f>YEAR(nemazat!$A$2)-YEAR(F353)</f>
        <v>5</v>
      </c>
      <c r="W353" s="11">
        <f t="shared" si="54"/>
        <v>0</v>
      </c>
      <c r="X353" s="11">
        <f t="shared" si="55"/>
        <v>0</v>
      </c>
      <c r="Y353" s="11">
        <f t="shared" si="56"/>
        <v>0</v>
      </c>
      <c r="Z353" s="11">
        <f t="shared" si="57"/>
        <v>0</v>
      </c>
      <c r="AA353" s="12">
        <f>SUM(W353:Z353)</f>
        <v>0</v>
      </c>
      <c r="AB353" s="12">
        <f t="shared" si="58"/>
        <v>2017</v>
      </c>
      <c r="AC353" s="11">
        <f t="shared" si="61"/>
        <v>1</v>
      </c>
      <c r="AD353" s="11">
        <f ca="1" t="shared" si="59"/>
        <v>0</v>
      </c>
      <c r="AE353" s="11">
        <f t="shared" si="60"/>
        <v>1</v>
      </c>
    </row>
    <row r="354" spans="1:31" ht="15" customHeight="1">
      <c r="A354" s="4">
        <v>611326</v>
      </c>
      <c r="B354" s="4" t="s">
        <v>155</v>
      </c>
      <c r="C354" s="4" t="s">
        <v>529</v>
      </c>
      <c r="D354" s="4" t="s">
        <v>390</v>
      </c>
      <c r="E354" s="6" t="str">
        <f t="shared" si="53"/>
        <v>Odborná způsobilost platná do roku 2020</v>
      </c>
      <c r="F354" s="5">
        <v>42097</v>
      </c>
      <c r="G354" s="5"/>
      <c r="H354" s="5"/>
      <c r="I354" s="5"/>
      <c r="J354" s="5"/>
      <c r="V354" s="12">
        <f>YEAR(nemazat!$A$2)-YEAR(F354)</f>
        <v>2</v>
      </c>
      <c r="W354" s="11">
        <f t="shared" si="54"/>
        <v>0</v>
      </c>
      <c r="X354" s="11">
        <f t="shared" si="55"/>
        <v>0</v>
      </c>
      <c r="Y354" s="11">
        <f t="shared" si="56"/>
        <v>0</v>
      </c>
      <c r="Z354" s="11">
        <f t="shared" si="57"/>
        <v>0</v>
      </c>
      <c r="AA354" s="12">
        <f t="shared" si="62"/>
        <v>0</v>
      </c>
      <c r="AB354" s="12">
        <f t="shared" si="58"/>
        <v>2020</v>
      </c>
      <c r="AC354" s="11">
        <f t="shared" si="61"/>
        <v>5</v>
      </c>
      <c r="AD354" s="11">
        <f ca="1" t="shared" si="59"/>
        <v>0</v>
      </c>
      <c r="AE354" s="11">
        <f t="shared" si="60"/>
        <v>0</v>
      </c>
    </row>
    <row r="355" spans="1:31" ht="15" customHeight="1">
      <c r="A355" s="4">
        <v>611326</v>
      </c>
      <c r="B355" s="4" t="s">
        <v>155</v>
      </c>
      <c r="C355" s="4" t="s">
        <v>529</v>
      </c>
      <c r="D355" s="4" t="s">
        <v>657</v>
      </c>
      <c r="E355" s="6" t="str">
        <f t="shared" si="53"/>
        <v>Odborná způsobilost platná do roku 2020</v>
      </c>
      <c r="F355" s="5">
        <v>42097</v>
      </c>
      <c r="G355" s="5"/>
      <c r="H355" s="5"/>
      <c r="I355" s="5"/>
      <c r="J355" s="5"/>
      <c r="V355" s="12">
        <f>YEAR(nemazat!$A$2)-YEAR(F355)</f>
        <v>2</v>
      </c>
      <c r="W355" s="11">
        <f t="shared" si="54"/>
        <v>0</v>
      </c>
      <c r="X355" s="11">
        <f t="shared" si="55"/>
        <v>0</v>
      </c>
      <c r="Y355" s="11">
        <f t="shared" si="56"/>
        <v>0</v>
      </c>
      <c r="Z355" s="11">
        <f t="shared" si="57"/>
        <v>0</v>
      </c>
      <c r="AA355" s="12">
        <f t="shared" si="62"/>
        <v>0</v>
      </c>
      <c r="AB355" s="12">
        <f t="shared" si="58"/>
        <v>2020</v>
      </c>
      <c r="AC355" s="11">
        <f t="shared" si="61"/>
        <v>5</v>
      </c>
      <c r="AD355" s="11">
        <f ca="1" t="shared" si="59"/>
        <v>0</v>
      </c>
      <c r="AE355" s="11">
        <f t="shared" si="60"/>
        <v>0</v>
      </c>
    </row>
    <row r="356" spans="1:31" ht="15" customHeight="1">
      <c r="A356" s="4">
        <v>611326</v>
      </c>
      <c r="B356" s="4" t="s">
        <v>155</v>
      </c>
      <c r="C356" s="4" t="s">
        <v>529</v>
      </c>
      <c r="D356" s="4" t="s">
        <v>658</v>
      </c>
      <c r="E356" s="6" t="str">
        <f t="shared" si="53"/>
        <v>Odborná způsobilost platná do roku 2020</v>
      </c>
      <c r="F356" s="5">
        <v>42097</v>
      </c>
      <c r="G356" s="5"/>
      <c r="H356" s="5"/>
      <c r="I356" s="5"/>
      <c r="J356" s="5"/>
      <c r="V356" s="12">
        <f>YEAR(nemazat!$A$2)-YEAR(F356)</f>
        <v>2</v>
      </c>
      <c r="W356" s="11">
        <f t="shared" si="54"/>
        <v>0</v>
      </c>
      <c r="X356" s="11">
        <f t="shared" si="55"/>
        <v>0</v>
      </c>
      <c r="Y356" s="11">
        <f t="shared" si="56"/>
        <v>0</v>
      </c>
      <c r="Z356" s="11">
        <f t="shared" si="57"/>
        <v>0</v>
      </c>
      <c r="AA356" s="12">
        <f t="shared" si="62"/>
        <v>0</v>
      </c>
      <c r="AB356" s="12">
        <f t="shared" si="58"/>
        <v>2020</v>
      </c>
      <c r="AC356" s="11">
        <f t="shared" si="61"/>
        <v>5</v>
      </c>
      <c r="AD356" s="11">
        <f ca="1" t="shared" si="59"/>
        <v>0</v>
      </c>
      <c r="AE356" s="11">
        <f t="shared" si="60"/>
        <v>0</v>
      </c>
    </row>
    <row r="357" spans="1:31" ht="15" customHeight="1">
      <c r="A357" s="4">
        <v>611326</v>
      </c>
      <c r="B357" s="4" t="s">
        <v>155</v>
      </c>
      <c r="C357" s="4" t="s">
        <v>529</v>
      </c>
      <c r="D357" s="4" t="s">
        <v>659</v>
      </c>
      <c r="E357" s="6" t="str">
        <f t="shared" si="53"/>
        <v>Odborná způsobilost platná do roku 2020</v>
      </c>
      <c r="F357" s="5">
        <v>42097</v>
      </c>
      <c r="G357" s="5"/>
      <c r="H357" s="5"/>
      <c r="I357" s="5"/>
      <c r="J357" s="5"/>
      <c r="V357" s="12">
        <f>YEAR(nemazat!$A$2)-YEAR(F357)</f>
        <v>2</v>
      </c>
      <c r="W357" s="11">
        <f t="shared" si="54"/>
        <v>0</v>
      </c>
      <c r="X357" s="11">
        <f t="shared" si="55"/>
        <v>0</v>
      </c>
      <c r="Y357" s="11">
        <f t="shared" si="56"/>
        <v>0</v>
      </c>
      <c r="Z357" s="11">
        <f t="shared" si="57"/>
        <v>0</v>
      </c>
      <c r="AA357" s="12">
        <f t="shared" si="62"/>
        <v>0</v>
      </c>
      <c r="AB357" s="12">
        <f t="shared" si="58"/>
        <v>2020</v>
      </c>
      <c r="AC357" s="11">
        <f t="shared" si="61"/>
        <v>5</v>
      </c>
      <c r="AD357" s="11">
        <f ca="1" t="shared" si="59"/>
        <v>0</v>
      </c>
      <c r="AE357" s="11">
        <f t="shared" si="60"/>
        <v>0</v>
      </c>
    </row>
    <row r="358" spans="1:31" ht="15" customHeight="1">
      <c r="A358" s="4">
        <v>611326</v>
      </c>
      <c r="B358" s="4" t="s">
        <v>155</v>
      </c>
      <c r="C358" s="4" t="s">
        <v>529</v>
      </c>
      <c r="D358" s="4" t="s">
        <v>470</v>
      </c>
      <c r="E358" s="6" t="str">
        <f t="shared" si="53"/>
        <v>Odborná způsobilost platná do roku 2020</v>
      </c>
      <c r="F358" s="5">
        <v>42097</v>
      </c>
      <c r="G358" s="5"/>
      <c r="H358" s="5"/>
      <c r="I358" s="5"/>
      <c r="J358" s="5"/>
      <c r="V358" s="12">
        <f>YEAR(nemazat!$A$2)-YEAR(F358)</f>
        <v>2</v>
      </c>
      <c r="W358" s="11">
        <f t="shared" si="54"/>
        <v>0</v>
      </c>
      <c r="X358" s="11">
        <f t="shared" si="55"/>
        <v>0</v>
      </c>
      <c r="Y358" s="11">
        <f t="shared" si="56"/>
        <v>0</v>
      </c>
      <c r="Z358" s="11">
        <f t="shared" si="57"/>
        <v>0</v>
      </c>
      <c r="AA358" s="12">
        <f t="shared" si="62"/>
        <v>0</v>
      </c>
      <c r="AB358" s="12">
        <f t="shared" si="58"/>
        <v>2020</v>
      </c>
      <c r="AC358" s="11">
        <f aca="true" t="shared" si="63" ref="AC358:AC377">IF(AE358=1,IF(F358,IF(V358&gt;5,0,IF(V358=0,5,IF(V358=5,IF(AA358&lt;(V358-3),1,2),IF(AA358&lt;(V358-3),1,IF(AA358=(V358-3),3,4))))),-1),IF(F358,IF(V358&gt;5,0,IF(V358=5,2,5)),-1))</f>
        <v>5</v>
      </c>
      <c r="AD358" s="11">
        <f ca="1" t="shared" si="59"/>
        <v>0</v>
      </c>
      <c r="AE358" s="11">
        <f t="shared" si="60"/>
        <v>0</v>
      </c>
    </row>
    <row r="359" spans="1:31" ht="15" customHeight="1">
      <c r="A359" s="4">
        <v>611240</v>
      </c>
      <c r="B359" s="4" t="s">
        <v>158</v>
      </c>
      <c r="C359" s="4" t="s">
        <v>528</v>
      </c>
      <c r="D359" s="4" t="s">
        <v>580</v>
      </c>
      <c r="E359" s="6" t="str">
        <f t="shared" si="53"/>
        <v>Je doporučeno jít letos na OP k prodloužení OZ</v>
      </c>
      <c r="F359" s="5">
        <v>42097</v>
      </c>
      <c r="G359" s="5">
        <v>42442</v>
      </c>
      <c r="H359" s="5"/>
      <c r="I359" s="5"/>
      <c r="J359" s="5"/>
      <c r="V359" s="12">
        <f>YEAR(nemazat!$A$2)-YEAR(F359)</f>
        <v>2</v>
      </c>
      <c r="W359" s="11">
        <f t="shared" si="54"/>
        <v>1</v>
      </c>
      <c r="X359" s="11">
        <f t="shared" si="55"/>
        <v>0</v>
      </c>
      <c r="Y359" s="11">
        <f t="shared" si="56"/>
        <v>0</v>
      </c>
      <c r="Z359" s="11">
        <f t="shared" si="57"/>
        <v>0</v>
      </c>
      <c r="AA359" s="12">
        <f t="shared" si="62"/>
        <v>1</v>
      </c>
      <c r="AB359" s="12">
        <f t="shared" si="58"/>
        <v>2020</v>
      </c>
      <c r="AC359" s="11">
        <f t="shared" si="63"/>
        <v>4</v>
      </c>
      <c r="AD359" s="11">
        <f ca="1" t="shared" si="59"/>
        <v>1</v>
      </c>
      <c r="AE359" s="11">
        <f t="shared" si="60"/>
        <v>1</v>
      </c>
    </row>
    <row r="360" spans="1:31" ht="15" customHeight="1">
      <c r="A360" s="4">
        <v>611240</v>
      </c>
      <c r="B360" s="4" t="s">
        <v>158</v>
      </c>
      <c r="C360" s="4" t="s">
        <v>529</v>
      </c>
      <c r="D360" s="4" t="s">
        <v>580</v>
      </c>
      <c r="E360" s="6" t="str">
        <f t="shared" si="53"/>
        <v>Odborná způsobilost platná do roku 2018</v>
      </c>
      <c r="F360" s="5">
        <v>41357</v>
      </c>
      <c r="G360" s="5"/>
      <c r="H360" s="5"/>
      <c r="I360" s="5"/>
      <c r="J360" s="5"/>
      <c r="V360" s="12">
        <f>YEAR(nemazat!$A$2)-YEAR(F360)</f>
        <v>4</v>
      </c>
      <c r="W360" s="11">
        <f t="shared" si="54"/>
        <v>0</v>
      </c>
      <c r="X360" s="11">
        <f t="shared" si="55"/>
        <v>0</v>
      </c>
      <c r="Y360" s="11">
        <f t="shared" si="56"/>
        <v>0</v>
      </c>
      <c r="Z360" s="11">
        <f t="shared" si="57"/>
        <v>0</v>
      </c>
      <c r="AA360" s="12">
        <f>SUM(W360:Z360)</f>
        <v>0</v>
      </c>
      <c r="AB360" s="12">
        <f t="shared" si="58"/>
        <v>2018</v>
      </c>
      <c r="AC360" s="11">
        <f t="shared" si="63"/>
        <v>5</v>
      </c>
      <c r="AD360" s="11">
        <f ca="1" t="shared" si="59"/>
        <v>0</v>
      </c>
      <c r="AE360" s="11">
        <f t="shared" si="60"/>
        <v>0</v>
      </c>
    </row>
    <row r="361" spans="1:31" ht="15" customHeight="1">
      <c r="A361" s="4">
        <v>611240</v>
      </c>
      <c r="B361" s="4" t="s">
        <v>158</v>
      </c>
      <c r="C361" s="4" t="s">
        <v>529</v>
      </c>
      <c r="D361" s="4" t="s">
        <v>581</v>
      </c>
      <c r="E361" s="6" t="str">
        <f t="shared" si="53"/>
        <v>Odborná způsobilost platná do roku 2018</v>
      </c>
      <c r="F361" s="5">
        <v>41357</v>
      </c>
      <c r="G361" s="5"/>
      <c r="H361" s="5"/>
      <c r="I361" s="5"/>
      <c r="J361" s="5"/>
      <c r="V361" s="12">
        <f>YEAR(nemazat!$A$2)-YEAR(F361)</f>
        <v>4</v>
      </c>
      <c r="W361" s="11">
        <f t="shared" si="54"/>
        <v>0</v>
      </c>
      <c r="X361" s="11">
        <f t="shared" si="55"/>
        <v>0</v>
      </c>
      <c r="Y361" s="11">
        <f t="shared" si="56"/>
        <v>0</v>
      </c>
      <c r="Z361" s="11">
        <f t="shared" si="57"/>
        <v>0</v>
      </c>
      <c r="AA361" s="12">
        <f>SUM(W361:Z361)</f>
        <v>0</v>
      </c>
      <c r="AB361" s="12">
        <f t="shared" si="58"/>
        <v>2018</v>
      </c>
      <c r="AC361" s="11">
        <f t="shared" si="63"/>
        <v>5</v>
      </c>
      <c r="AD361" s="11">
        <f ca="1" t="shared" si="59"/>
        <v>0</v>
      </c>
      <c r="AE361" s="11">
        <f t="shared" si="60"/>
        <v>0</v>
      </c>
    </row>
    <row r="362" spans="1:31" ht="15" customHeight="1">
      <c r="A362" s="4">
        <v>611240</v>
      </c>
      <c r="B362" s="4" t="s">
        <v>158</v>
      </c>
      <c r="C362" s="4" t="s">
        <v>529</v>
      </c>
      <c r="D362" s="4" t="s">
        <v>494</v>
      </c>
      <c r="E362" s="6" t="str">
        <f t="shared" si="53"/>
        <v>Odborná způsobilost platná do roku 2019</v>
      </c>
      <c r="F362" s="5">
        <v>41713</v>
      </c>
      <c r="G362" s="5"/>
      <c r="H362" s="5"/>
      <c r="I362" s="5"/>
      <c r="J362" s="5"/>
      <c r="V362" s="12">
        <f>YEAR(nemazat!$A$2)-YEAR(F362)</f>
        <v>3</v>
      </c>
      <c r="W362" s="11">
        <f t="shared" si="54"/>
        <v>0</v>
      </c>
      <c r="X362" s="11">
        <f t="shared" si="55"/>
        <v>0</v>
      </c>
      <c r="Y362" s="11">
        <f t="shared" si="56"/>
        <v>0</v>
      </c>
      <c r="Z362" s="11">
        <f t="shared" si="57"/>
        <v>0</v>
      </c>
      <c r="AA362" s="12">
        <f t="shared" si="62"/>
        <v>0</v>
      </c>
      <c r="AB362" s="12">
        <f t="shared" si="58"/>
        <v>2019</v>
      </c>
      <c r="AC362" s="11">
        <f t="shared" si="63"/>
        <v>5</v>
      </c>
      <c r="AD362" s="11">
        <f ca="1" t="shared" si="59"/>
        <v>0</v>
      </c>
      <c r="AE362" s="11">
        <f t="shared" si="60"/>
        <v>0</v>
      </c>
    </row>
    <row r="363" spans="1:31" ht="15" customHeight="1">
      <c r="A363" s="4">
        <v>611240</v>
      </c>
      <c r="B363" s="4" t="s">
        <v>158</v>
      </c>
      <c r="C363" s="4" t="s">
        <v>529</v>
      </c>
      <c r="D363" s="4" t="s">
        <v>157</v>
      </c>
      <c r="E363" s="6" t="str">
        <f t="shared" si="53"/>
        <v>Odborná způsobilost platná do roku 2019</v>
      </c>
      <c r="F363" s="5">
        <v>41713</v>
      </c>
      <c r="G363" s="5"/>
      <c r="H363" s="5"/>
      <c r="I363" s="5"/>
      <c r="J363" s="5"/>
      <c r="V363" s="12">
        <f>YEAR(nemazat!$A$2)-YEAR(F363)</f>
        <v>3</v>
      </c>
      <c r="W363" s="11">
        <f t="shared" si="54"/>
        <v>0</v>
      </c>
      <c r="X363" s="11">
        <f t="shared" si="55"/>
        <v>0</v>
      </c>
      <c r="Y363" s="11">
        <f t="shared" si="56"/>
        <v>0</v>
      </c>
      <c r="Z363" s="11">
        <f t="shared" si="57"/>
        <v>0</v>
      </c>
      <c r="AA363" s="12">
        <f t="shared" si="62"/>
        <v>0</v>
      </c>
      <c r="AB363" s="12">
        <f t="shared" si="58"/>
        <v>2019</v>
      </c>
      <c r="AC363" s="11">
        <f t="shared" si="63"/>
        <v>5</v>
      </c>
      <c r="AD363" s="11">
        <f ca="1" t="shared" si="59"/>
        <v>0</v>
      </c>
      <c r="AE363" s="11">
        <f t="shared" si="60"/>
        <v>0</v>
      </c>
    </row>
    <row r="364" spans="1:31" ht="15" customHeight="1">
      <c r="A364" s="4">
        <v>611241</v>
      </c>
      <c r="B364" s="4" t="s">
        <v>160</v>
      </c>
      <c r="C364" s="4" t="s">
        <v>529</v>
      </c>
      <c r="D364" s="4" t="s">
        <v>159</v>
      </c>
      <c r="E364" s="6" t="str">
        <f t="shared" si="53"/>
        <v>Odborná způsobilost platná do roku 2020</v>
      </c>
      <c r="F364" s="5">
        <v>42091</v>
      </c>
      <c r="G364" s="5"/>
      <c r="H364" s="5"/>
      <c r="I364" s="5"/>
      <c r="J364" s="5"/>
      <c r="V364" s="12">
        <f>YEAR(nemazat!$A$2)-YEAR(F364)</f>
        <v>2</v>
      </c>
      <c r="W364" s="11">
        <f t="shared" si="54"/>
        <v>0</v>
      </c>
      <c r="X364" s="11">
        <f t="shared" si="55"/>
        <v>0</v>
      </c>
      <c r="Y364" s="11">
        <f t="shared" si="56"/>
        <v>0</v>
      </c>
      <c r="Z364" s="11">
        <f t="shared" si="57"/>
        <v>0</v>
      </c>
      <c r="AA364" s="12">
        <f>SUM(W364:Z364)</f>
        <v>0</v>
      </c>
      <c r="AB364" s="12">
        <f t="shared" si="58"/>
        <v>2020</v>
      </c>
      <c r="AC364" s="11">
        <f t="shared" si="63"/>
        <v>5</v>
      </c>
      <c r="AD364" s="11">
        <f ca="1" t="shared" si="59"/>
        <v>0</v>
      </c>
      <c r="AE364" s="11">
        <f t="shared" si="60"/>
        <v>0</v>
      </c>
    </row>
    <row r="365" spans="1:31" ht="15" customHeight="1">
      <c r="A365" s="4">
        <v>611241</v>
      </c>
      <c r="B365" s="4" t="s">
        <v>160</v>
      </c>
      <c r="C365" s="4" t="s">
        <v>529</v>
      </c>
      <c r="D365" s="4" t="s">
        <v>175</v>
      </c>
      <c r="E365" s="6" t="str">
        <f t="shared" si="53"/>
        <v>Odborná způsobilost platná do roku 2020</v>
      </c>
      <c r="F365" s="5">
        <v>42091</v>
      </c>
      <c r="G365" s="5"/>
      <c r="H365" s="5"/>
      <c r="I365" s="5"/>
      <c r="J365" s="5"/>
      <c r="V365" s="12">
        <f>YEAR(nemazat!$A$2)-YEAR(F365)</f>
        <v>2</v>
      </c>
      <c r="W365" s="11">
        <f t="shared" si="54"/>
        <v>0</v>
      </c>
      <c r="X365" s="11">
        <f t="shared" si="55"/>
        <v>0</v>
      </c>
      <c r="Y365" s="11">
        <f t="shared" si="56"/>
        <v>0</v>
      </c>
      <c r="Z365" s="11">
        <f t="shared" si="57"/>
        <v>0</v>
      </c>
      <c r="AA365" s="12">
        <f t="shared" si="62"/>
        <v>0</v>
      </c>
      <c r="AB365" s="12">
        <f t="shared" si="58"/>
        <v>2020</v>
      </c>
      <c r="AC365" s="11">
        <f t="shared" si="63"/>
        <v>5</v>
      </c>
      <c r="AD365" s="11">
        <f ca="1" t="shared" si="59"/>
        <v>0</v>
      </c>
      <c r="AE365" s="11">
        <f t="shared" si="60"/>
        <v>0</v>
      </c>
    </row>
    <row r="366" spans="1:31" ht="15" customHeight="1">
      <c r="A366" s="4">
        <v>611444</v>
      </c>
      <c r="B366" s="4" t="s">
        <v>660</v>
      </c>
      <c r="C366" s="4" t="s">
        <v>528</v>
      </c>
      <c r="D366" s="4" t="s">
        <v>732</v>
      </c>
      <c r="E366" s="6" t="str">
        <f t="shared" si="53"/>
        <v>Je doporučeno jít letos na OP k prodloužení OZ</v>
      </c>
      <c r="F366" s="25">
        <v>42468</v>
      </c>
      <c r="G366" s="5"/>
      <c r="H366" s="5"/>
      <c r="I366" s="5"/>
      <c r="J366" s="5"/>
      <c r="V366" s="12">
        <f>YEAR(nemazat!$A$2)-YEAR(F366)</f>
        <v>1</v>
      </c>
      <c r="W366" s="11">
        <f t="shared" si="54"/>
        <v>0</v>
      </c>
      <c r="X366" s="11">
        <f t="shared" si="55"/>
        <v>0</v>
      </c>
      <c r="Y366" s="11">
        <f t="shared" si="56"/>
        <v>0</v>
      </c>
      <c r="Z366" s="11">
        <f t="shared" si="57"/>
        <v>0</v>
      </c>
      <c r="AA366" s="12">
        <f t="shared" si="62"/>
        <v>0</v>
      </c>
      <c r="AB366" s="12">
        <f t="shared" si="58"/>
        <v>2021</v>
      </c>
      <c r="AC366" s="11">
        <f t="shared" si="63"/>
        <v>4</v>
      </c>
      <c r="AD366" s="11">
        <f ca="1" t="shared" si="59"/>
        <v>0</v>
      </c>
      <c r="AE366" s="11">
        <f t="shared" si="60"/>
        <v>1</v>
      </c>
    </row>
    <row r="367" spans="1:31" ht="15" customHeight="1">
      <c r="A367" s="4">
        <v>611444</v>
      </c>
      <c r="B367" s="4" t="s">
        <v>660</v>
      </c>
      <c r="C367" s="4" t="s">
        <v>528</v>
      </c>
      <c r="D367" s="4" t="s">
        <v>691</v>
      </c>
      <c r="E367" s="6" t="str">
        <f t="shared" si="53"/>
        <v>Odborná způsobilost platná do roku 2022</v>
      </c>
      <c r="F367" s="34">
        <v>43100</v>
      </c>
      <c r="G367" s="5"/>
      <c r="H367" s="5"/>
      <c r="I367" s="5"/>
      <c r="J367" s="5"/>
      <c r="V367" s="12">
        <f>YEAR(nemazat!$A$2)-YEAR(F367)</f>
        <v>0</v>
      </c>
      <c r="W367" s="11">
        <f t="shared" si="54"/>
        <v>0</v>
      </c>
      <c r="X367" s="11">
        <f t="shared" si="55"/>
        <v>0</v>
      </c>
      <c r="Y367" s="11">
        <f t="shared" si="56"/>
        <v>0</v>
      </c>
      <c r="Z367" s="11">
        <f t="shared" si="57"/>
        <v>0</v>
      </c>
      <c r="AA367" s="12">
        <f t="shared" si="62"/>
        <v>0</v>
      </c>
      <c r="AB367" s="12">
        <f t="shared" si="58"/>
        <v>2022</v>
      </c>
      <c r="AC367" s="11">
        <f t="shared" si="63"/>
        <v>5</v>
      </c>
      <c r="AD367" s="11">
        <f ca="1" t="shared" si="59"/>
        <v>0</v>
      </c>
      <c r="AE367" s="11">
        <f t="shared" si="60"/>
        <v>1</v>
      </c>
    </row>
    <row r="368" spans="1:31" ht="15" customHeight="1">
      <c r="A368" s="4">
        <v>611444</v>
      </c>
      <c r="B368" s="4" t="s">
        <v>660</v>
      </c>
      <c r="C368" s="4" t="s">
        <v>529</v>
      </c>
      <c r="D368" s="4" t="s">
        <v>661</v>
      </c>
      <c r="E368" s="6" t="str">
        <f t="shared" si="53"/>
        <v>Odborná způsobilost platná do roku 2020</v>
      </c>
      <c r="F368" s="5">
        <v>42097</v>
      </c>
      <c r="G368" s="5"/>
      <c r="H368" s="5"/>
      <c r="I368" s="5"/>
      <c r="J368" s="5"/>
      <c r="V368" s="12">
        <f>YEAR(nemazat!$A$2)-YEAR(F368)</f>
        <v>2</v>
      </c>
      <c r="W368" s="11">
        <f t="shared" si="54"/>
        <v>0</v>
      </c>
      <c r="X368" s="11">
        <f t="shared" si="55"/>
        <v>0</v>
      </c>
      <c r="Y368" s="11">
        <f t="shared" si="56"/>
        <v>0</v>
      </c>
      <c r="Z368" s="11">
        <f t="shared" si="57"/>
        <v>0</v>
      </c>
      <c r="AA368" s="12">
        <f aca="true" t="shared" si="64" ref="AA368:AA376">SUM(W368:Z368)</f>
        <v>0</v>
      </c>
      <c r="AB368" s="12">
        <f t="shared" si="58"/>
        <v>2020</v>
      </c>
      <c r="AC368" s="11">
        <f t="shared" si="63"/>
        <v>5</v>
      </c>
      <c r="AD368" s="11">
        <f ca="1" t="shared" si="59"/>
        <v>0</v>
      </c>
      <c r="AE368" s="11">
        <f t="shared" si="60"/>
        <v>0</v>
      </c>
    </row>
    <row r="369" spans="1:31" ht="15" customHeight="1">
      <c r="A369" s="4">
        <v>611242</v>
      </c>
      <c r="B369" s="4" t="s">
        <v>162</v>
      </c>
      <c r="C369" s="4" t="s">
        <v>528</v>
      </c>
      <c r="D369" s="4" t="s">
        <v>161</v>
      </c>
      <c r="E369" s="6" t="str">
        <f t="shared" si="53"/>
        <v>Je doporučeno jít letos na OP k prodloužení OZ</v>
      </c>
      <c r="F369" s="5">
        <v>42077</v>
      </c>
      <c r="G369" s="38">
        <v>42442</v>
      </c>
      <c r="H369" s="5"/>
      <c r="I369" s="5"/>
      <c r="J369" s="5"/>
      <c r="V369" s="12">
        <f>YEAR(nemazat!$A$2)-YEAR(F369)</f>
        <v>2</v>
      </c>
      <c r="W369" s="11">
        <f t="shared" si="54"/>
        <v>1</v>
      </c>
      <c r="X369" s="11">
        <f t="shared" si="55"/>
        <v>0</v>
      </c>
      <c r="Y369" s="11">
        <f t="shared" si="56"/>
        <v>0</v>
      </c>
      <c r="Z369" s="11">
        <f t="shared" si="57"/>
        <v>0</v>
      </c>
      <c r="AA369" s="12">
        <f t="shared" si="64"/>
        <v>1</v>
      </c>
      <c r="AB369" s="12">
        <f t="shared" si="58"/>
        <v>2020</v>
      </c>
      <c r="AC369" s="11">
        <f t="shared" si="63"/>
        <v>4</v>
      </c>
      <c r="AD369" s="11">
        <f ca="1" t="shared" si="59"/>
        <v>1</v>
      </c>
      <c r="AE369" s="11">
        <f t="shared" si="60"/>
        <v>1</v>
      </c>
    </row>
    <row r="370" spans="1:31" ht="15" customHeight="1">
      <c r="A370" s="4">
        <v>611242</v>
      </c>
      <c r="B370" s="4" t="s">
        <v>162</v>
      </c>
      <c r="C370" s="4" t="s">
        <v>528</v>
      </c>
      <c r="D370" s="4" t="s">
        <v>225</v>
      </c>
      <c r="E370" s="6" t="str">
        <f t="shared" si="53"/>
        <v>Je doporučeno jít letos na OP k prodloužení OZ</v>
      </c>
      <c r="F370" s="5">
        <v>42468</v>
      </c>
      <c r="G370" s="5"/>
      <c r="H370" s="5"/>
      <c r="I370" s="5"/>
      <c r="J370" s="5"/>
      <c r="V370" s="12">
        <f>YEAR(nemazat!$A$2)-YEAR(F370)</f>
        <v>1</v>
      </c>
      <c r="W370" s="11">
        <f t="shared" si="54"/>
        <v>0</v>
      </c>
      <c r="X370" s="11">
        <f t="shared" si="55"/>
        <v>0</v>
      </c>
      <c r="Y370" s="11">
        <f t="shared" si="56"/>
        <v>0</v>
      </c>
      <c r="Z370" s="11">
        <f t="shared" si="57"/>
        <v>0</v>
      </c>
      <c r="AA370" s="12">
        <f t="shared" si="64"/>
        <v>0</v>
      </c>
      <c r="AB370" s="12">
        <f t="shared" si="58"/>
        <v>2021</v>
      </c>
      <c r="AC370" s="11">
        <f t="shared" si="63"/>
        <v>4</v>
      </c>
      <c r="AD370" s="11">
        <f ca="1" t="shared" si="59"/>
        <v>0</v>
      </c>
      <c r="AE370" s="11">
        <f t="shared" si="60"/>
        <v>1</v>
      </c>
    </row>
    <row r="371" spans="1:31" ht="15" customHeight="1">
      <c r="A371" s="4">
        <v>611242</v>
      </c>
      <c r="B371" s="4" t="s">
        <v>162</v>
      </c>
      <c r="C371" s="4" t="s">
        <v>528</v>
      </c>
      <c r="D371" s="4" t="s">
        <v>176</v>
      </c>
      <c r="E371" s="6" t="str">
        <f t="shared" si="53"/>
        <v>Je doporučeno jít letos na OP k prodloužení OZ</v>
      </c>
      <c r="F371" s="5">
        <v>42468</v>
      </c>
      <c r="G371" s="5"/>
      <c r="H371" s="5"/>
      <c r="I371" s="5"/>
      <c r="J371" s="5"/>
      <c r="V371" s="12">
        <f>YEAR(nemazat!$A$2)-YEAR(F371)</f>
        <v>1</v>
      </c>
      <c r="W371" s="11">
        <f t="shared" si="54"/>
        <v>0</v>
      </c>
      <c r="X371" s="11">
        <f t="shared" si="55"/>
        <v>0</v>
      </c>
      <c r="Y371" s="11">
        <f t="shared" si="56"/>
        <v>0</v>
      </c>
      <c r="Z371" s="11">
        <f t="shared" si="57"/>
        <v>0</v>
      </c>
      <c r="AA371" s="12">
        <f t="shared" si="64"/>
        <v>0</v>
      </c>
      <c r="AB371" s="12">
        <f t="shared" si="58"/>
        <v>2021</v>
      </c>
      <c r="AC371" s="11">
        <f t="shared" si="63"/>
        <v>4</v>
      </c>
      <c r="AD371" s="11">
        <f ca="1" t="shared" si="59"/>
        <v>0</v>
      </c>
      <c r="AE371" s="11">
        <f t="shared" si="60"/>
        <v>1</v>
      </c>
    </row>
    <row r="372" spans="1:31" ht="15" customHeight="1">
      <c r="A372" s="4">
        <v>611242</v>
      </c>
      <c r="B372" s="4" t="s">
        <v>162</v>
      </c>
      <c r="C372" s="4" t="s">
        <v>528</v>
      </c>
      <c r="D372" s="4" t="s">
        <v>733</v>
      </c>
      <c r="E372" s="6" t="str">
        <f t="shared" si="53"/>
        <v>Je doporučeno jít letos na OP k prodloužení OZ</v>
      </c>
      <c r="F372" s="5">
        <v>42468</v>
      </c>
      <c r="G372" s="5"/>
      <c r="H372" s="5"/>
      <c r="I372" s="5"/>
      <c r="J372" s="5"/>
      <c r="V372" s="12">
        <f>YEAR(nemazat!$A$2)-YEAR(F372)</f>
        <v>1</v>
      </c>
      <c r="W372" s="11">
        <f t="shared" si="54"/>
        <v>0</v>
      </c>
      <c r="X372" s="11">
        <f t="shared" si="55"/>
        <v>0</v>
      </c>
      <c r="Y372" s="11">
        <f t="shared" si="56"/>
        <v>0</v>
      </c>
      <c r="Z372" s="11">
        <f t="shared" si="57"/>
        <v>0</v>
      </c>
      <c r="AA372" s="12">
        <f t="shared" si="64"/>
        <v>0</v>
      </c>
      <c r="AB372" s="12">
        <f t="shared" si="58"/>
        <v>2021</v>
      </c>
      <c r="AC372" s="11">
        <f t="shared" si="63"/>
        <v>4</v>
      </c>
      <c r="AD372" s="11">
        <f ca="1" t="shared" si="59"/>
        <v>0</v>
      </c>
      <c r="AE372" s="11">
        <f t="shared" si="60"/>
        <v>1</v>
      </c>
    </row>
    <row r="373" spans="1:31" ht="15" customHeight="1">
      <c r="A373" s="4">
        <v>611242</v>
      </c>
      <c r="B373" s="4" t="s">
        <v>162</v>
      </c>
      <c r="C373" s="4" t="s">
        <v>529</v>
      </c>
      <c r="D373" s="4" t="s">
        <v>225</v>
      </c>
      <c r="E373" s="6" t="str">
        <f t="shared" si="53"/>
        <v>Odborná způsobilost platná do roku 2020</v>
      </c>
      <c r="F373" s="5">
        <v>42097</v>
      </c>
      <c r="G373" s="5"/>
      <c r="H373" s="5"/>
      <c r="I373" s="5"/>
      <c r="J373" s="5"/>
      <c r="V373" s="12">
        <f>YEAR(nemazat!$A$2)-YEAR(F373)</f>
        <v>2</v>
      </c>
      <c r="W373" s="11">
        <f t="shared" si="54"/>
        <v>0</v>
      </c>
      <c r="X373" s="11">
        <f t="shared" si="55"/>
        <v>0</v>
      </c>
      <c r="Y373" s="11">
        <f t="shared" si="56"/>
        <v>0</v>
      </c>
      <c r="Z373" s="11">
        <f t="shared" si="57"/>
        <v>0</v>
      </c>
      <c r="AA373" s="12">
        <f t="shared" si="64"/>
        <v>0</v>
      </c>
      <c r="AB373" s="12">
        <f t="shared" si="58"/>
        <v>2020</v>
      </c>
      <c r="AC373" s="11">
        <f t="shared" si="63"/>
        <v>5</v>
      </c>
      <c r="AD373" s="11">
        <f ca="1" t="shared" si="59"/>
        <v>0</v>
      </c>
      <c r="AE373" s="11">
        <f t="shared" si="60"/>
        <v>0</v>
      </c>
    </row>
    <row r="374" spans="1:31" ht="15" customHeight="1">
      <c r="A374" s="4">
        <v>611242</v>
      </c>
      <c r="B374" s="4" t="s">
        <v>162</v>
      </c>
      <c r="C374" s="4" t="s">
        <v>529</v>
      </c>
      <c r="D374" s="4" t="s">
        <v>662</v>
      </c>
      <c r="E374" s="6" t="str">
        <f t="shared" si="53"/>
        <v>Odborná způsobilost platná do roku 2020</v>
      </c>
      <c r="F374" s="5">
        <v>42097</v>
      </c>
      <c r="G374" s="5"/>
      <c r="H374" s="5"/>
      <c r="I374" s="5"/>
      <c r="J374" s="5"/>
      <c r="V374" s="12">
        <f>YEAR(nemazat!$A$2)-YEAR(F374)</f>
        <v>2</v>
      </c>
      <c r="W374" s="11">
        <f t="shared" si="54"/>
        <v>0</v>
      </c>
      <c r="X374" s="11">
        <f t="shared" si="55"/>
        <v>0</v>
      </c>
      <c r="Y374" s="11">
        <f t="shared" si="56"/>
        <v>0</v>
      </c>
      <c r="Z374" s="11">
        <f t="shared" si="57"/>
        <v>0</v>
      </c>
      <c r="AA374" s="12">
        <f t="shared" si="64"/>
        <v>0</v>
      </c>
      <c r="AB374" s="12">
        <f t="shared" si="58"/>
        <v>2020</v>
      </c>
      <c r="AC374" s="11">
        <f t="shared" si="63"/>
        <v>5</v>
      </c>
      <c r="AD374" s="11">
        <f ca="1" t="shared" si="59"/>
        <v>0</v>
      </c>
      <c r="AE374" s="11">
        <f t="shared" si="60"/>
        <v>0</v>
      </c>
    </row>
    <row r="375" spans="1:31" ht="15" customHeight="1">
      <c r="A375" s="4">
        <v>611242</v>
      </c>
      <c r="B375" s="4" t="s">
        <v>162</v>
      </c>
      <c r="C375" s="4" t="s">
        <v>529</v>
      </c>
      <c r="D375" s="4" t="s">
        <v>663</v>
      </c>
      <c r="E375" s="6" t="str">
        <f t="shared" si="53"/>
        <v>Odborná způsobilost platná do roku 2020</v>
      </c>
      <c r="F375" s="5">
        <v>42097</v>
      </c>
      <c r="G375" s="5"/>
      <c r="H375" s="5"/>
      <c r="I375" s="5"/>
      <c r="J375" s="5"/>
      <c r="V375" s="12">
        <f>YEAR(nemazat!$A$2)-YEAR(F375)</f>
        <v>2</v>
      </c>
      <c r="W375" s="11">
        <f t="shared" si="54"/>
        <v>0</v>
      </c>
      <c r="X375" s="11">
        <f t="shared" si="55"/>
        <v>0</v>
      </c>
      <c r="Y375" s="11">
        <f t="shared" si="56"/>
        <v>0</v>
      </c>
      <c r="Z375" s="11">
        <f t="shared" si="57"/>
        <v>0</v>
      </c>
      <c r="AA375" s="12">
        <f t="shared" si="64"/>
        <v>0</v>
      </c>
      <c r="AB375" s="12">
        <f t="shared" si="58"/>
        <v>2020</v>
      </c>
      <c r="AC375" s="11">
        <f t="shared" si="63"/>
        <v>5</v>
      </c>
      <c r="AD375" s="11">
        <f ca="1" t="shared" si="59"/>
        <v>0</v>
      </c>
      <c r="AE375" s="11">
        <f t="shared" si="60"/>
        <v>0</v>
      </c>
    </row>
    <row r="376" spans="1:31" ht="15" customHeight="1">
      <c r="A376" s="4">
        <v>611242</v>
      </c>
      <c r="B376" s="4" t="s">
        <v>162</v>
      </c>
      <c r="C376" s="4" t="s">
        <v>529</v>
      </c>
      <c r="D376" s="4" t="s">
        <v>176</v>
      </c>
      <c r="E376" s="6" t="str">
        <f t="shared" si="53"/>
        <v>Odborná způsobilost platná do roku 2020</v>
      </c>
      <c r="F376" s="5">
        <v>42097</v>
      </c>
      <c r="G376" s="5"/>
      <c r="H376" s="5"/>
      <c r="I376" s="5"/>
      <c r="J376" s="5"/>
      <c r="V376" s="12">
        <f>YEAR(nemazat!$A$2)-YEAR(F376)</f>
        <v>2</v>
      </c>
      <c r="W376" s="11">
        <f t="shared" si="54"/>
        <v>0</v>
      </c>
      <c r="X376" s="11">
        <f t="shared" si="55"/>
        <v>0</v>
      </c>
      <c r="Y376" s="11">
        <f t="shared" si="56"/>
        <v>0</v>
      </c>
      <c r="Z376" s="11">
        <f t="shared" si="57"/>
        <v>0</v>
      </c>
      <c r="AA376" s="12">
        <f t="shared" si="64"/>
        <v>0</v>
      </c>
      <c r="AB376" s="12">
        <f t="shared" si="58"/>
        <v>2020</v>
      </c>
      <c r="AC376" s="11">
        <f t="shared" si="63"/>
        <v>5</v>
      </c>
      <c r="AD376" s="11">
        <f ca="1" t="shared" si="59"/>
        <v>0</v>
      </c>
      <c r="AE376" s="11">
        <f t="shared" si="60"/>
        <v>0</v>
      </c>
    </row>
    <row r="377" spans="1:31" ht="15" customHeight="1">
      <c r="A377" s="4">
        <v>611242</v>
      </c>
      <c r="B377" s="4" t="s">
        <v>162</v>
      </c>
      <c r="C377" s="4" t="s">
        <v>529</v>
      </c>
      <c r="D377" s="4" t="s">
        <v>664</v>
      </c>
      <c r="E377" s="6" t="str">
        <f t="shared" si="53"/>
        <v>Odborná způsobilost platná do roku 2020</v>
      </c>
      <c r="F377" s="5">
        <v>42097</v>
      </c>
      <c r="G377" s="5"/>
      <c r="H377" s="5"/>
      <c r="I377" s="5"/>
      <c r="J377" s="5"/>
      <c r="V377" s="12">
        <f>YEAR(nemazat!$A$2)-YEAR(F377)</f>
        <v>2</v>
      </c>
      <c r="W377" s="11">
        <f t="shared" si="54"/>
        <v>0</v>
      </c>
      <c r="X377" s="11">
        <f t="shared" si="55"/>
        <v>0</v>
      </c>
      <c r="Y377" s="11">
        <f t="shared" si="56"/>
        <v>0</v>
      </c>
      <c r="Z377" s="11">
        <f t="shared" si="57"/>
        <v>0</v>
      </c>
      <c r="AA377" s="12">
        <f t="shared" si="62"/>
        <v>0</v>
      </c>
      <c r="AB377" s="12">
        <f t="shared" si="58"/>
        <v>2020</v>
      </c>
      <c r="AC377" s="11">
        <f t="shared" si="63"/>
        <v>5</v>
      </c>
      <c r="AD377" s="11">
        <f ca="1" t="shared" si="59"/>
        <v>0</v>
      </c>
      <c r="AE377" s="11">
        <f t="shared" si="60"/>
        <v>0</v>
      </c>
    </row>
  </sheetData>
  <sheetProtection insertColumns="0" insertRows="0" deleteColumns="0" deleteRows="0" sort="0" autoFilter="0"/>
  <autoFilter ref="A2:J377">
    <sortState ref="A3:J377">
      <sortCondition sortBy="value" ref="B3:B377"/>
      <sortCondition descending="1" sortBy="value" ref="C3:C377"/>
      <sortCondition sortBy="value" ref="D3:D377"/>
    </sortState>
  </autoFilter>
  <mergeCells count="2">
    <mergeCell ref="A1:D1"/>
    <mergeCell ref="E1:J1"/>
  </mergeCells>
  <conditionalFormatting sqref="E212:E213 E215:E216 E275:E276">
    <cfRule type="expression" priority="1230" dxfId="8" stopIfTrue="1">
      <formula>#REF!="ne"</formula>
    </cfRule>
  </conditionalFormatting>
  <conditionalFormatting sqref="E212">
    <cfRule type="colorScale" priority="1228" dxfId="719">
      <colorScale>
        <cfvo type="min" val="0"/>
        <cfvo type="max"/>
        <color rgb="FFFF0000"/>
        <color theme="0"/>
      </colorScale>
    </cfRule>
    <cfRule type="colorScale" priority="1229" dxfId="719">
      <colorScale>
        <cfvo type="min" val="0"/>
        <cfvo type="max"/>
        <color rgb="FFFF7128"/>
        <color rgb="FFFFEF9C"/>
      </colorScale>
    </cfRule>
  </conditionalFormatting>
  <conditionalFormatting sqref="E234:E239 E277:E278 E257 E218:E223 E245:E247 E261:E264 E283:E285 E281 E266:E272 E259 E250:E255 E225:E232">
    <cfRule type="expression" priority="1226" dxfId="17" stopIfTrue="1">
      <formula>#REF!="ne"</formula>
    </cfRule>
  </conditionalFormatting>
  <conditionalFormatting sqref="E224">
    <cfRule type="expression" priority="1222" dxfId="17" stopIfTrue="1">
      <formula>#REF!="ne"</formula>
    </cfRule>
  </conditionalFormatting>
  <conditionalFormatting sqref="E233">
    <cfRule type="expression" priority="1214" dxfId="17" stopIfTrue="1">
      <formula>#REF!="ne"</formula>
    </cfRule>
  </conditionalFormatting>
  <conditionalFormatting sqref="E248:E249">
    <cfRule type="expression" priority="1210" dxfId="17" stopIfTrue="1">
      <formula>#REF!="ne"</formula>
    </cfRule>
  </conditionalFormatting>
  <conditionalFormatting sqref="E256">
    <cfRule type="expression" priority="1200" dxfId="8" stopIfTrue="1">
      <formula>#REF!="ne"</formula>
    </cfRule>
  </conditionalFormatting>
  <conditionalFormatting sqref="E256">
    <cfRule type="colorScale" priority="1198" dxfId="719">
      <colorScale>
        <cfvo type="min" val="0"/>
        <cfvo type="max"/>
        <color rgb="FFFF0000"/>
        <color theme="0"/>
      </colorScale>
    </cfRule>
    <cfRule type="colorScale" priority="1199" dxfId="719">
      <colorScale>
        <cfvo type="min" val="0"/>
        <cfvo type="max"/>
        <color rgb="FFFF7128"/>
        <color rgb="FFFFEF9C"/>
      </colorScale>
    </cfRule>
  </conditionalFormatting>
  <conditionalFormatting sqref="E265">
    <cfRule type="expression" priority="1184" dxfId="17" stopIfTrue="1">
      <formula>#REF!="ne"</formula>
    </cfRule>
  </conditionalFormatting>
  <conditionalFormatting sqref="E273">
    <cfRule type="expression" priority="1176" dxfId="17" stopIfTrue="1">
      <formula>#REF!="ne"</formula>
    </cfRule>
  </conditionalFormatting>
  <conditionalFormatting sqref="E282">
    <cfRule type="expression" priority="1164" dxfId="17" stopIfTrue="1">
      <formula>#REF!="ne"</formula>
    </cfRule>
  </conditionalFormatting>
  <conditionalFormatting sqref="E286">
    <cfRule type="expression" priority="1158" dxfId="17" stopIfTrue="1">
      <formula>#REF!="ne"</formula>
    </cfRule>
  </conditionalFormatting>
  <conditionalFormatting sqref="E287">
    <cfRule type="expression" priority="1156" dxfId="17" stopIfTrue="1">
      <formula>#REF!="ne"</formula>
    </cfRule>
  </conditionalFormatting>
  <conditionalFormatting sqref="G36:J37 G51:J54 G135:J135 G144:J147 G362:J363 G365:J365 G377:J377 G80:J80 G19:J20 G138:J139 G209:J213 G354:J359 G351:J352 G340:J346 G332:J338 G330:J330 G327:J328 G322:J325 G275:J278 G261:J273 G259:J259 G245:J257 G218:J239 G194:J200 G192:J192 G177:J190 G170:J175 G124:J131 G94:J122 G89:J90 G82:J87 G78:J78 G65:J75 G60:J63 G56:J58 G33:J34 G23:J31 G3:J17 G281:J320 G215:J216 G203:J207 G149:J167 G39:J49">
    <cfRule type="expression" priority="1118" dxfId="7" stopIfTrue="1">
      <formula>$AE3=0</formula>
    </cfRule>
  </conditionalFormatting>
  <conditionalFormatting sqref="E33:E34 E36:E37 E135 E144:E147 E362:E363 E365 E377 E78 E80 E19:E20 E89:E90 E138:E139 E354:E359 E51:E54 E209:E213 E192 E330 E215:E216 E351:E352 E340:E346 E332:E338 E327:E328 E322:E325 E275:E278 E261:E273 E259 E245:E257 E218:E239 E194:E200 E177:E190 E170:E175 E124:E131 E94:E122 E82:E87 E65:E75 E60:E63 E56:E58 E23:E31 E3:E17 E281:E320 E203:E207 E149:E167 E39:E49">
    <cfRule type="expression" priority="1238" dxfId="3" stopIfTrue="1">
      <formula>#REF!&gt;1</formula>
    </cfRule>
  </conditionalFormatting>
  <conditionalFormatting sqref="E33:E34 E36:E37 E135 E144:E147 E362:E363 E365 E377 E78 E80 E19:E20 E89:E90 E138:E139 E354:E359 E51:E54 E209:E213 E192 E330 E215:E216 E351:E352 E340:E346 E332:E338 E327:E328 E322:E325 E275:E278 E261:E273 E259 E245:E257 E218:E239 E194:E200 E177:E190 E170:E175 E124:E131 E94:E122 E82:E87 E65:E75 E60:E63 E56:E58 E23:E31 E3:E17 E281:E320 E203:E207 E149:E167 E39:E49">
    <cfRule type="expression" priority="1239" dxfId="2" stopIfTrue="1">
      <formula>#REF!&lt;1</formula>
    </cfRule>
    <cfRule type="expression" priority="1240" dxfId="0" stopIfTrue="1">
      <formula>#REF!=1</formula>
    </cfRule>
  </conditionalFormatting>
  <conditionalFormatting sqref="E36:E37 E135 E144:E147 E362:E363 E365 E377 E80 E19:E20 E138:E139 E51:E54 E209:E213 E354:E359 E351:E352 E340:E346 E332:E338 E330 E327:E328 E322:E325 E275:E278 E261:E273 E259 E245:E257 E218:E239 E194:E200 E192 E177:E190 E170:E175 E124:E131 E94:E122 E89:E90 E82:E87 E78 E65:E75 E60:E63 E56:E58 E33:E34 E23:E31 E3:E17 E281:E320 E215:E216 E203:E207 E149:E167 E39:E49">
    <cfRule type="expression" priority="1108" dxfId="3" stopIfTrue="1">
      <formula>AC3&gt;4</formula>
    </cfRule>
  </conditionalFormatting>
  <conditionalFormatting sqref="E36:E37 E135 E144:E147 E362:E363 E365 E377 E80 E19:E20 E138:E139 E51:E54 E209:E213 E354:E359 E351:E352 E340:E346 E332:E338 E330 E327:E328 E322:E325 E275:E278 E261:E273 E259 E245:E257 E218:E239 E194:E200 E192 E177:E190 E170:E175 E124:E131 E94:E122 E89:E90 E82:E87 E78 E65:E75 E60:E63 E56:E58 E33:E34 E23:E31 E3:E17 E281:E320 E215:E216 E203:E207 E149:E167 E39:E49">
    <cfRule type="expression" priority="1105" dxfId="2" stopIfTrue="1">
      <formula>AC3&lt;1</formula>
    </cfRule>
    <cfRule type="expression" priority="1106" dxfId="1" stopIfTrue="1">
      <formula>AC3=1</formula>
    </cfRule>
    <cfRule type="expression" priority="1107" dxfId="0" stopIfTrue="1">
      <formula>AND(AC3&gt;1,AC3&lt;4)</formula>
    </cfRule>
  </conditionalFormatting>
  <conditionalFormatting sqref="E4">
    <cfRule type="expression" priority="1104" dxfId="3" stopIfTrue="1">
      <formula>AC4&gt;4</formula>
    </cfRule>
  </conditionalFormatting>
  <conditionalFormatting sqref="E4">
    <cfRule type="expression" priority="1101" dxfId="2" stopIfTrue="1">
      <formula>AC4&lt;1</formula>
    </cfRule>
    <cfRule type="expression" priority="1102" dxfId="1" stopIfTrue="1">
      <formula>AC4=1</formula>
    </cfRule>
    <cfRule type="expression" priority="1103" dxfId="0" stopIfTrue="1">
      <formula>AND(AC4&gt;1,AC4&lt;4)</formula>
    </cfRule>
  </conditionalFormatting>
  <conditionalFormatting sqref="G201:J201">
    <cfRule type="expression" priority="1088" dxfId="7" stopIfTrue="1">
      <formula>$AE201=0</formula>
    </cfRule>
  </conditionalFormatting>
  <conditionalFormatting sqref="E201">
    <cfRule type="expression" priority="1089" dxfId="3" stopIfTrue="1">
      <formula>#REF!&gt;1</formula>
    </cfRule>
  </conditionalFormatting>
  <conditionalFormatting sqref="E201">
    <cfRule type="expression" priority="1090" dxfId="2" stopIfTrue="1">
      <formula>#REF!&lt;1</formula>
    </cfRule>
    <cfRule type="expression" priority="1091" dxfId="0" stopIfTrue="1">
      <formula>#REF!=1</formula>
    </cfRule>
  </conditionalFormatting>
  <conditionalFormatting sqref="E201">
    <cfRule type="expression" priority="1085" dxfId="3" stopIfTrue="1">
      <formula>AC201&gt;4</formula>
    </cfRule>
  </conditionalFormatting>
  <conditionalFormatting sqref="E201">
    <cfRule type="expression" priority="1082" dxfId="2" stopIfTrue="1">
      <formula>AC201&lt;1</formula>
    </cfRule>
    <cfRule type="expression" priority="1083" dxfId="1" stopIfTrue="1">
      <formula>AC201=1</formula>
    </cfRule>
    <cfRule type="expression" priority="1084" dxfId="0" stopIfTrue="1">
      <formula>AND(AC201&gt;1,AC201&lt;4)</formula>
    </cfRule>
  </conditionalFormatting>
  <conditionalFormatting sqref="G202:J202">
    <cfRule type="expression" priority="1078" dxfId="7" stopIfTrue="1">
      <formula>$AE202=0</formula>
    </cfRule>
  </conditionalFormatting>
  <conditionalFormatting sqref="E202">
    <cfRule type="expression" priority="1079" dxfId="3" stopIfTrue="1">
      <formula>#REF!&gt;1</formula>
    </cfRule>
  </conditionalFormatting>
  <conditionalFormatting sqref="E202">
    <cfRule type="expression" priority="1080" dxfId="2" stopIfTrue="1">
      <formula>#REF!&lt;1</formula>
    </cfRule>
    <cfRule type="expression" priority="1081" dxfId="0" stopIfTrue="1">
      <formula>#REF!=1</formula>
    </cfRule>
  </conditionalFormatting>
  <conditionalFormatting sqref="E202">
    <cfRule type="expression" priority="1076" dxfId="3" stopIfTrue="1">
      <formula>AC202&gt;4</formula>
    </cfRule>
  </conditionalFormatting>
  <conditionalFormatting sqref="E202">
    <cfRule type="expression" priority="1073" dxfId="2" stopIfTrue="1">
      <formula>AC202&lt;1</formula>
    </cfRule>
    <cfRule type="expression" priority="1074" dxfId="1" stopIfTrue="1">
      <formula>AC202=1</formula>
    </cfRule>
    <cfRule type="expression" priority="1075" dxfId="0" stopIfTrue="1">
      <formula>AND(AC202&gt;1,AC202&lt;4)</formula>
    </cfRule>
  </conditionalFormatting>
  <conditionalFormatting sqref="G21:J21">
    <cfRule type="expression" priority="1069" dxfId="7" stopIfTrue="1">
      <formula>$AE21=0</formula>
    </cfRule>
  </conditionalFormatting>
  <conditionalFormatting sqref="E21">
    <cfRule type="expression" priority="1070" dxfId="3" stopIfTrue="1">
      <formula>#REF!&gt;1</formula>
    </cfRule>
  </conditionalFormatting>
  <conditionalFormatting sqref="E21">
    <cfRule type="expression" priority="1071" dxfId="2" stopIfTrue="1">
      <formula>#REF!&lt;1</formula>
    </cfRule>
    <cfRule type="expression" priority="1072" dxfId="0" stopIfTrue="1">
      <formula>#REF!=1</formula>
    </cfRule>
  </conditionalFormatting>
  <conditionalFormatting sqref="E21">
    <cfRule type="expression" priority="1066" dxfId="3" stopIfTrue="1">
      <formula>AC21&gt;4</formula>
    </cfRule>
  </conditionalFormatting>
  <conditionalFormatting sqref="E21">
    <cfRule type="expression" priority="1063" dxfId="2" stopIfTrue="1">
      <formula>AC21&lt;1</formula>
    </cfRule>
    <cfRule type="expression" priority="1064" dxfId="1" stopIfTrue="1">
      <formula>AC21=1</formula>
    </cfRule>
    <cfRule type="expression" priority="1065" dxfId="0" stopIfTrue="1">
      <formula>AND(AC21&gt;1,AC21&lt;4)</formula>
    </cfRule>
  </conditionalFormatting>
  <conditionalFormatting sqref="G38:J38">
    <cfRule type="expression" priority="1030" dxfId="7" stopIfTrue="1">
      <formula>$AE38=0</formula>
    </cfRule>
  </conditionalFormatting>
  <conditionalFormatting sqref="E38">
    <cfRule type="expression" priority="1031" dxfId="3" stopIfTrue="1">
      <formula>#REF!&gt;1</formula>
    </cfRule>
  </conditionalFormatting>
  <conditionalFormatting sqref="E38">
    <cfRule type="expression" priority="1032" dxfId="2" stopIfTrue="1">
      <formula>#REF!&lt;1</formula>
    </cfRule>
    <cfRule type="expression" priority="1033" dxfId="0" stopIfTrue="1">
      <formula>#REF!=1</formula>
    </cfRule>
  </conditionalFormatting>
  <conditionalFormatting sqref="E38">
    <cfRule type="expression" priority="1027" dxfId="3" stopIfTrue="1">
      <formula>AC38&gt;4</formula>
    </cfRule>
  </conditionalFormatting>
  <conditionalFormatting sqref="E38">
    <cfRule type="expression" priority="1024" dxfId="2" stopIfTrue="1">
      <formula>AC38&lt;1</formula>
    </cfRule>
    <cfRule type="expression" priority="1025" dxfId="1" stopIfTrue="1">
      <formula>AC38=1</formula>
    </cfRule>
    <cfRule type="expression" priority="1026" dxfId="0" stopIfTrue="1">
      <formula>AND(AC38&gt;1,AC38&lt;4)</formula>
    </cfRule>
  </conditionalFormatting>
  <conditionalFormatting sqref="G50:J50">
    <cfRule type="expression" priority="1020" dxfId="7" stopIfTrue="1">
      <formula>$AE50=0</formula>
    </cfRule>
  </conditionalFormatting>
  <conditionalFormatting sqref="E50">
    <cfRule type="expression" priority="1021" dxfId="3" stopIfTrue="1">
      <formula>#REF!&gt;1</formula>
    </cfRule>
  </conditionalFormatting>
  <conditionalFormatting sqref="E50">
    <cfRule type="expression" priority="1022" dxfId="2" stopIfTrue="1">
      <formula>#REF!&lt;1</formula>
    </cfRule>
    <cfRule type="expression" priority="1023" dxfId="0" stopIfTrue="1">
      <formula>#REF!=1</formula>
    </cfRule>
  </conditionalFormatting>
  <conditionalFormatting sqref="E50">
    <cfRule type="expression" priority="1017" dxfId="3" stopIfTrue="1">
      <formula>AC50&gt;4</formula>
    </cfRule>
  </conditionalFormatting>
  <conditionalFormatting sqref="E50">
    <cfRule type="expression" priority="1014" dxfId="2" stopIfTrue="1">
      <formula>AC50&lt;1</formula>
    </cfRule>
    <cfRule type="expression" priority="1015" dxfId="1" stopIfTrue="1">
      <formula>AC50=1</formula>
    </cfRule>
    <cfRule type="expression" priority="1016" dxfId="0" stopIfTrue="1">
      <formula>AND(AC50&gt;1,AC50&lt;4)</formula>
    </cfRule>
  </conditionalFormatting>
  <conditionalFormatting sqref="G133:J133">
    <cfRule type="expression" priority="1010" dxfId="7" stopIfTrue="1">
      <formula>$AE133=0</formula>
    </cfRule>
  </conditionalFormatting>
  <conditionalFormatting sqref="E133">
    <cfRule type="expression" priority="1011" dxfId="3" stopIfTrue="1">
      <formula>#REF!&gt;1</formula>
    </cfRule>
  </conditionalFormatting>
  <conditionalFormatting sqref="E133">
    <cfRule type="expression" priority="1012" dxfId="2" stopIfTrue="1">
      <formula>#REF!&lt;1</formula>
    </cfRule>
    <cfRule type="expression" priority="1013" dxfId="0" stopIfTrue="1">
      <formula>#REF!=1</formula>
    </cfRule>
  </conditionalFormatting>
  <conditionalFormatting sqref="E133">
    <cfRule type="expression" priority="1007" dxfId="3" stopIfTrue="1">
      <formula>AC133&gt;4</formula>
    </cfRule>
  </conditionalFormatting>
  <conditionalFormatting sqref="E133">
    <cfRule type="expression" priority="1004" dxfId="2" stopIfTrue="1">
      <formula>AC133&lt;1</formula>
    </cfRule>
    <cfRule type="expression" priority="1005" dxfId="1" stopIfTrue="1">
      <formula>AC133=1</formula>
    </cfRule>
    <cfRule type="expression" priority="1006" dxfId="0" stopIfTrue="1">
      <formula>AND(AC133&gt;1,AC133&lt;4)</formula>
    </cfRule>
  </conditionalFormatting>
  <conditionalFormatting sqref="G134:J134">
    <cfRule type="expression" priority="1000" dxfId="7" stopIfTrue="1">
      <formula>$AE134=0</formula>
    </cfRule>
  </conditionalFormatting>
  <conditionalFormatting sqref="E134">
    <cfRule type="expression" priority="1001" dxfId="3" stopIfTrue="1">
      <formula>#REF!&gt;1</formula>
    </cfRule>
  </conditionalFormatting>
  <conditionalFormatting sqref="E134">
    <cfRule type="expression" priority="1002" dxfId="2" stopIfTrue="1">
      <formula>#REF!&lt;1</formula>
    </cfRule>
    <cfRule type="expression" priority="1003" dxfId="0" stopIfTrue="1">
      <formula>#REF!=1</formula>
    </cfRule>
  </conditionalFormatting>
  <conditionalFormatting sqref="E134">
    <cfRule type="expression" priority="997" dxfId="3" stopIfTrue="1">
      <formula>AC134&gt;4</formula>
    </cfRule>
  </conditionalFormatting>
  <conditionalFormatting sqref="E134">
    <cfRule type="expression" priority="994" dxfId="2" stopIfTrue="1">
      <formula>AC134&lt;1</formula>
    </cfRule>
    <cfRule type="expression" priority="995" dxfId="1" stopIfTrue="1">
      <formula>AC134=1</formula>
    </cfRule>
    <cfRule type="expression" priority="996" dxfId="0" stopIfTrue="1">
      <formula>AND(AC134&gt;1,AC134&lt;4)</formula>
    </cfRule>
  </conditionalFormatting>
  <conditionalFormatting sqref="G141:J141">
    <cfRule type="expression" priority="990" dxfId="7" stopIfTrue="1">
      <formula>$AE141=0</formula>
    </cfRule>
  </conditionalFormatting>
  <conditionalFormatting sqref="E141">
    <cfRule type="expression" priority="991" dxfId="3" stopIfTrue="1">
      <formula>#REF!&gt;1</formula>
    </cfRule>
  </conditionalFormatting>
  <conditionalFormatting sqref="E141">
    <cfRule type="expression" priority="992" dxfId="2" stopIfTrue="1">
      <formula>#REF!&lt;1</formula>
    </cfRule>
    <cfRule type="expression" priority="993" dxfId="0" stopIfTrue="1">
      <formula>#REF!=1</formula>
    </cfRule>
  </conditionalFormatting>
  <conditionalFormatting sqref="E141">
    <cfRule type="expression" priority="987" dxfId="3" stopIfTrue="1">
      <formula>AC141&gt;4</formula>
    </cfRule>
  </conditionalFormatting>
  <conditionalFormatting sqref="E141">
    <cfRule type="expression" priority="984" dxfId="2" stopIfTrue="1">
      <formula>AC141&lt;1</formula>
    </cfRule>
    <cfRule type="expression" priority="985" dxfId="1" stopIfTrue="1">
      <formula>AC141=1</formula>
    </cfRule>
    <cfRule type="expression" priority="986" dxfId="0" stopIfTrue="1">
      <formula>AND(AC141&gt;1,AC141&lt;4)</formula>
    </cfRule>
  </conditionalFormatting>
  <conditionalFormatting sqref="G142:J142">
    <cfRule type="expression" priority="980" dxfId="7" stopIfTrue="1">
      <formula>$AE142=0</formula>
    </cfRule>
  </conditionalFormatting>
  <conditionalFormatting sqref="E142">
    <cfRule type="expression" priority="981" dxfId="3" stopIfTrue="1">
      <formula>#REF!&gt;1</formula>
    </cfRule>
  </conditionalFormatting>
  <conditionalFormatting sqref="E142">
    <cfRule type="expression" priority="982" dxfId="2" stopIfTrue="1">
      <formula>#REF!&lt;1</formula>
    </cfRule>
    <cfRule type="expression" priority="983" dxfId="0" stopIfTrue="1">
      <formula>#REF!=1</formula>
    </cfRule>
  </conditionalFormatting>
  <conditionalFormatting sqref="E142">
    <cfRule type="expression" priority="977" dxfId="3" stopIfTrue="1">
      <formula>AC142&gt;4</formula>
    </cfRule>
  </conditionalFormatting>
  <conditionalFormatting sqref="E142">
    <cfRule type="expression" priority="974" dxfId="2" stopIfTrue="1">
      <formula>AC142&lt;1</formula>
    </cfRule>
    <cfRule type="expression" priority="975" dxfId="1" stopIfTrue="1">
      <formula>AC142=1</formula>
    </cfRule>
    <cfRule type="expression" priority="976" dxfId="0" stopIfTrue="1">
      <formula>AND(AC142&gt;1,AC142&lt;4)</formula>
    </cfRule>
  </conditionalFormatting>
  <conditionalFormatting sqref="G143:J143">
    <cfRule type="expression" priority="970" dxfId="7" stopIfTrue="1">
      <formula>$AE143=0</formula>
    </cfRule>
  </conditionalFormatting>
  <conditionalFormatting sqref="E143">
    <cfRule type="expression" priority="971" dxfId="3" stopIfTrue="1">
      <formula>#REF!&gt;1</formula>
    </cfRule>
  </conditionalFormatting>
  <conditionalFormatting sqref="E143">
    <cfRule type="expression" priority="972" dxfId="2" stopIfTrue="1">
      <formula>#REF!&lt;1</formula>
    </cfRule>
    <cfRule type="expression" priority="973" dxfId="0" stopIfTrue="1">
      <formula>#REF!=1</formula>
    </cfRule>
  </conditionalFormatting>
  <conditionalFormatting sqref="E143">
    <cfRule type="expression" priority="967" dxfId="3" stopIfTrue="1">
      <formula>AC143&gt;4</formula>
    </cfRule>
  </conditionalFormatting>
  <conditionalFormatting sqref="E143">
    <cfRule type="expression" priority="964" dxfId="2" stopIfTrue="1">
      <formula>AC143&lt;1</formula>
    </cfRule>
    <cfRule type="expression" priority="965" dxfId="1" stopIfTrue="1">
      <formula>AC143=1</formula>
    </cfRule>
    <cfRule type="expression" priority="966" dxfId="0" stopIfTrue="1">
      <formula>AND(AC143&gt;1,AC143&lt;4)</formula>
    </cfRule>
  </conditionalFormatting>
  <conditionalFormatting sqref="G168:J168">
    <cfRule type="expression" priority="960" dxfId="7" stopIfTrue="1">
      <formula>$AE168=0</formula>
    </cfRule>
  </conditionalFormatting>
  <conditionalFormatting sqref="E168">
    <cfRule type="expression" priority="961" dxfId="3" stopIfTrue="1">
      <formula>#REF!&gt;1</formula>
    </cfRule>
  </conditionalFormatting>
  <conditionalFormatting sqref="E168">
    <cfRule type="expression" priority="962" dxfId="2" stopIfTrue="1">
      <formula>#REF!&lt;1</formula>
    </cfRule>
    <cfRule type="expression" priority="963" dxfId="0" stopIfTrue="1">
      <formula>#REF!=1</formula>
    </cfRule>
  </conditionalFormatting>
  <conditionalFormatting sqref="E168">
    <cfRule type="expression" priority="957" dxfId="3" stopIfTrue="1">
      <formula>AC168&gt;4</formula>
    </cfRule>
  </conditionalFormatting>
  <conditionalFormatting sqref="E168">
    <cfRule type="expression" priority="954" dxfId="2" stopIfTrue="1">
      <formula>AC168&lt;1</formula>
    </cfRule>
    <cfRule type="expression" priority="955" dxfId="1" stopIfTrue="1">
      <formula>AC168=1</formula>
    </cfRule>
    <cfRule type="expression" priority="956" dxfId="0" stopIfTrue="1">
      <formula>AND(AC168&gt;1,AC168&lt;4)</formula>
    </cfRule>
  </conditionalFormatting>
  <conditionalFormatting sqref="G169:J169">
    <cfRule type="expression" priority="950" dxfId="7" stopIfTrue="1">
      <formula>$AE169=0</formula>
    </cfRule>
  </conditionalFormatting>
  <conditionalFormatting sqref="E169">
    <cfRule type="expression" priority="951" dxfId="3" stopIfTrue="1">
      <formula>#REF!&gt;1</formula>
    </cfRule>
  </conditionalFormatting>
  <conditionalFormatting sqref="E169">
    <cfRule type="expression" priority="952" dxfId="2" stopIfTrue="1">
      <formula>#REF!&lt;1</formula>
    </cfRule>
    <cfRule type="expression" priority="953" dxfId="0" stopIfTrue="1">
      <formula>#REF!=1</formula>
    </cfRule>
  </conditionalFormatting>
  <conditionalFormatting sqref="E169">
    <cfRule type="expression" priority="947" dxfId="3" stopIfTrue="1">
      <formula>AC169&gt;4</formula>
    </cfRule>
  </conditionalFormatting>
  <conditionalFormatting sqref="E169">
    <cfRule type="expression" priority="944" dxfId="2" stopIfTrue="1">
      <formula>AC169&lt;1</formula>
    </cfRule>
    <cfRule type="expression" priority="945" dxfId="1" stopIfTrue="1">
      <formula>AC169=1</formula>
    </cfRule>
    <cfRule type="expression" priority="946" dxfId="0" stopIfTrue="1">
      <formula>AND(AC169&gt;1,AC169&lt;4)</formula>
    </cfRule>
  </conditionalFormatting>
  <conditionalFormatting sqref="E243">
    <cfRule type="expression" priority="930" dxfId="17" stopIfTrue="1">
      <formula>#REF!="ne"</formula>
    </cfRule>
  </conditionalFormatting>
  <conditionalFormatting sqref="G243:J243">
    <cfRule type="expression" priority="929" dxfId="7" stopIfTrue="1">
      <formula>$AE243=0</formula>
    </cfRule>
  </conditionalFormatting>
  <conditionalFormatting sqref="E243">
    <cfRule type="expression" priority="931" dxfId="3" stopIfTrue="1">
      <formula>#REF!&gt;1</formula>
    </cfRule>
  </conditionalFormatting>
  <conditionalFormatting sqref="E243">
    <cfRule type="expression" priority="932" dxfId="2" stopIfTrue="1">
      <formula>#REF!&lt;1</formula>
    </cfRule>
    <cfRule type="expression" priority="933" dxfId="0" stopIfTrue="1">
      <formula>#REF!=1</formula>
    </cfRule>
  </conditionalFormatting>
  <conditionalFormatting sqref="E243">
    <cfRule type="expression" priority="926" dxfId="3" stopIfTrue="1">
      <formula>AC243&gt;4</formula>
    </cfRule>
  </conditionalFormatting>
  <conditionalFormatting sqref="E243">
    <cfRule type="expression" priority="923" dxfId="2" stopIfTrue="1">
      <formula>AC243&lt;1</formula>
    </cfRule>
    <cfRule type="expression" priority="924" dxfId="1" stopIfTrue="1">
      <formula>AC243=1</formula>
    </cfRule>
    <cfRule type="expression" priority="925" dxfId="0" stopIfTrue="1">
      <formula>AND(AC243&gt;1,AC243&lt;4)</formula>
    </cfRule>
  </conditionalFormatting>
  <conditionalFormatting sqref="E274">
    <cfRule type="expression" priority="919" dxfId="17" stopIfTrue="1">
      <formula>#REF!="ne"</formula>
    </cfRule>
  </conditionalFormatting>
  <conditionalFormatting sqref="G274:J274">
    <cfRule type="expression" priority="918" dxfId="7" stopIfTrue="1">
      <formula>$AE274=0</formula>
    </cfRule>
  </conditionalFormatting>
  <conditionalFormatting sqref="E274">
    <cfRule type="expression" priority="920" dxfId="3" stopIfTrue="1">
      <formula>#REF!&gt;1</formula>
    </cfRule>
  </conditionalFormatting>
  <conditionalFormatting sqref="E274">
    <cfRule type="expression" priority="921" dxfId="2" stopIfTrue="1">
      <formula>#REF!&lt;1</formula>
    </cfRule>
    <cfRule type="expression" priority="922" dxfId="0" stopIfTrue="1">
      <formula>#REF!=1</formula>
    </cfRule>
  </conditionalFormatting>
  <conditionalFormatting sqref="E274">
    <cfRule type="expression" priority="915" dxfId="3" stopIfTrue="1">
      <formula>AC274&gt;4</formula>
    </cfRule>
  </conditionalFormatting>
  <conditionalFormatting sqref="E274">
    <cfRule type="expression" priority="912" dxfId="2" stopIfTrue="1">
      <formula>AC274&lt;1</formula>
    </cfRule>
    <cfRule type="expression" priority="913" dxfId="1" stopIfTrue="1">
      <formula>AC274=1</formula>
    </cfRule>
    <cfRule type="expression" priority="914" dxfId="0" stopIfTrue="1">
      <formula>AND(AC274&gt;1,AC274&lt;4)</formula>
    </cfRule>
  </conditionalFormatting>
  <conditionalFormatting sqref="E280">
    <cfRule type="expression" priority="864" dxfId="17" stopIfTrue="1">
      <formula>#REF!="ne"</formula>
    </cfRule>
  </conditionalFormatting>
  <conditionalFormatting sqref="G280:J280">
    <cfRule type="expression" priority="863" dxfId="7" stopIfTrue="1">
      <formula>$AE280=0</formula>
    </cfRule>
  </conditionalFormatting>
  <conditionalFormatting sqref="E280">
    <cfRule type="expression" priority="865" dxfId="3" stopIfTrue="1">
      <formula>#REF!&gt;1</formula>
    </cfRule>
  </conditionalFormatting>
  <conditionalFormatting sqref="E280">
    <cfRule type="expression" priority="866" dxfId="2" stopIfTrue="1">
      <formula>#REF!&lt;1</formula>
    </cfRule>
    <cfRule type="expression" priority="867" dxfId="0" stopIfTrue="1">
      <formula>#REF!=1</formula>
    </cfRule>
  </conditionalFormatting>
  <conditionalFormatting sqref="E280">
    <cfRule type="expression" priority="860" dxfId="3" stopIfTrue="1">
      <formula>AC280&gt;4</formula>
    </cfRule>
  </conditionalFormatting>
  <conditionalFormatting sqref="E280">
    <cfRule type="expression" priority="857" dxfId="2" stopIfTrue="1">
      <formula>AC280&lt;1</formula>
    </cfRule>
    <cfRule type="expression" priority="858" dxfId="1" stopIfTrue="1">
      <formula>AC280=1</formula>
    </cfRule>
    <cfRule type="expression" priority="859" dxfId="0" stopIfTrue="1">
      <formula>AND(AC280&gt;1,AC280&lt;4)</formula>
    </cfRule>
  </conditionalFormatting>
  <conditionalFormatting sqref="G339:J339">
    <cfRule type="expression" priority="843" dxfId="7" stopIfTrue="1">
      <formula>$AE339=0</formula>
    </cfRule>
  </conditionalFormatting>
  <conditionalFormatting sqref="E339">
    <cfRule type="expression" priority="844" dxfId="3" stopIfTrue="1">
      <formula>#REF!&gt;1</formula>
    </cfRule>
  </conditionalFormatting>
  <conditionalFormatting sqref="E339">
    <cfRule type="expression" priority="845" dxfId="2" stopIfTrue="1">
      <formula>#REF!&lt;1</formula>
    </cfRule>
    <cfRule type="expression" priority="846" dxfId="0" stopIfTrue="1">
      <formula>#REF!=1</formula>
    </cfRule>
  </conditionalFormatting>
  <conditionalFormatting sqref="E339">
    <cfRule type="expression" priority="840" dxfId="3" stopIfTrue="1">
      <formula>AC339&gt;4</formula>
    </cfRule>
  </conditionalFormatting>
  <conditionalFormatting sqref="E339">
    <cfRule type="expression" priority="837" dxfId="2" stopIfTrue="1">
      <formula>AC339&lt;1</formula>
    </cfRule>
    <cfRule type="expression" priority="838" dxfId="1" stopIfTrue="1">
      <formula>AC339=1</formula>
    </cfRule>
    <cfRule type="expression" priority="839" dxfId="0" stopIfTrue="1">
      <formula>AND(AC339&gt;1,AC339&lt;4)</formula>
    </cfRule>
  </conditionalFormatting>
  <conditionalFormatting sqref="G347:J347">
    <cfRule type="expression" priority="823" dxfId="7" stopIfTrue="1">
      <formula>$AE347=0</formula>
    </cfRule>
  </conditionalFormatting>
  <conditionalFormatting sqref="E347">
    <cfRule type="expression" priority="824" dxfId="3" stopIfTrue="1">
      <formula>#REF!&gt;1</formula>
    </cfRule>
  </conditionalFormatting>
  <conditionalFormatting sqref="E347">
    <cfRule type="expression" priority="825" dxfId="2" stopIfTrue="1">
      <formula>#REF!&lt;1</formula>
    </cfRule>
    <cfRule type="expression" priority="826" dxfId="0" stopIfTrue="1">
      <formula>#REF!=1</formula>
    </cfRule>
  </conditionalFormatting>
  <conditionalFormatting sqref="E347">
    <cfRule type="expression" priority="820" dxfId="3" stopIfTrue="1">
      <formula>AC347&gt;4</formula>
    </cfRule>
  </conditionalFormatting>
  <conditionalFormatting sqref="E347">
    <cfRule type="expression" priority="817" dxfId="2" stopIfTrue="1">
      <formula>AC347&lt;1</formula>
    </cfRule>
    <cfRule type="expression" priority="818" dxfId="1" stopIfTrue="1">
      <formula>AC347=1</formula>
    </cfRule>
    <cfRule type="expression" priority="819" dxfId="0" stopIfTrue="1">
      <formula>AND(AC347&gt;1,AC347&lt;4)</formula>
    </cfRule>
  </conditionalFormatting>
  <conditionalFormatting sqref="G348:J348">
    <cfRule type="expression" priority="813" dxfId="7" stopIfTrue="1">
      <formula>$AE348=0</formula>
    </cfRule>
  </conditionalFormatting>
  <conditionalFormatting sqref="E348">
    <cfRule type="expression" priority="814" dxfId="3" stopIfTrue="1">
      <formula>#REF!&gt;1</formula>
    </cfRule>
  </conditionalFormatting>
  <conditionalFormatting sqref="E348">
    <cfRule type="expression" priority="815" dxfId="2" stopIfTrue="1">
      <formula>#REF!&lt;1</formula>
    </cfRule>
    <cfRule type="expression" priority="816" dxfId="0" stopIfTrue="1">
      <formula>#REF!=1</formula>
    </cfRule>
  </conditionalFormatting>
  <conditionalFormatting sqref="E348">
    <cfRule type="expression" priority="810" dxfId="3" stopIfTrue="1">
      <formula>AC348&gt;4</formula>
    </cfRule>
  </conditionalFormatting>
  <conditionalFormatting sqref="E348">
    <cfRule type="expression" priority="807" dxfId="2" stopIfTrue="1">
      <formula>AC348&lt;1</formula>
    </cfRule>
    <cfRule type="expression" priority="808" dxfId="1" stopIfTrue="1">
      <formula>AC348=1</formula>
    </cfRule>
    <cfRule type="expression" priority="809" dxfId="0" stopIfTrue="1">
      <formula>AND(AC348&gt;1,AC348&lt;4)</formula>
    </cfRule>
  </conditionalFormatting>
  <conditionalFormatting sqref="G349:J349">
    <cfRule type="expression" priority="803" dxfId="7" stopIfTrue="1">
      <formula>$AE349=0</formula>
    </cfRule>
  </conditionalFormatting>
  <conditionalFormatting sqref="E349">
    <cfRule type="expression" priority="804" dxfId="3" stopIfTrue="1">
      <formula>#REF!&gt;1</formula>
    </cfRule>
  </conditionalFormatting>
  <conditionalFormatting sqref="E349">
    <cfRule type="expression" priority="805" dxfId="2" stopIfTrue="1">
      <formula>#REF!&lt;1</formula>
    </cfRule>
    <cfRule type="expression" priority="806" dxfId="0" stopIfTrue="1">
      <formula>#REF!=1</formula>
    </cfRule>
  </conditionalFormatting>
  <conditionalFormatting sqref="E349">
    <cfRule type="expression" priority="800" dxfId="3" stopIfTrue="1">
      <formula>AC349&gt;4</formula>
    </cfRule>
  </conditionalFormatting>
  <conditionalFormatting sqref="E349">
    <cfRule type="expression" priority="797" dxfId="2" stopIfTrue="1">
      <formula>AC349&lt;1</formula>
    </cfRule>
    <cfRule type="expression" priority="798" dxfId="1" stopIfTrue="1">
      <formula>AC349=1</formula>
    </cfRule>
    <cfRule type="expression" priority="799" dxfId="0" stopIfTrue="1">
      <formula>AND(AC349&gt;1,AC349&lt;4)</formula>
    </cfRule>
  </conditionalFormatting>
  <conditionalFormatting sqref="G350:J350">
    <cfRule type="expression" priority="783" dxfId="7" stopIfTrue="1">
      <formula>$AE350=0</formula>
    </cfRule>
  </conditionalFormatting>
  <conditionalFormatting sqref="E350">
    <cfRule type="expression" priority="784" dxfId="3" stopIfTrue="1">
      <formula>#REF!&gt;1</formula>
    </cfRule>
  </conditionalFormatting>
  <conditionalFormatting sqref="E350">
    <cfRule type="expression" priority="785" dxfId="2" stopIfTrue="1">
      <formula>#REF!&lt;1</formula>
    </cfRule>
    <cfRule type="expression" priority="786" dxfId="0" stopIfTrue="1">
      <formula>#REF!=1</formula>
    </cfRule>
  </conditionalFormatting>
  <conditionalFormatting sqref="E350">
    <cfRule type="expression" priority="780" dxfId="3" stopIfTrue="1">
      <formula>AC350&gt;4</formula>
    </cfRule>
  </conditionalFormatting>
  <conditionalFormatting sqref="E350">
    <cfRule type="expression" priority="777" dxfId="2" stopIfTrue="1">
      <formula>AC350&lt;1</formula>
    </cfRule>
    <cfRule type="expression" priority="778" dxfId="1" stopIfTrue="1">
      <formula>AC350=1</formula>
    </cfRule>
    <cfRule type="expression" priority="779" dxfId="0" stopIfTrue="1">
      <formula>AND(AC350&gt;1,AC350&lt;4)</formula>
    </cfRule>
  </conditionalFormatting>
  <conditionalFormatting sqref="G361:J361">
    <cfRule type="expression" priority="763" dxfId="7" stopIfTrue="1">
      <formula>$AE361=0</formula>
    </cfRule>
  </conditionalFormatting>
  <conditionalFormatting sqref="E361">
    <cfRule type="expression" priority="764" dxfId="3" stopIfTrue="1">
      <formula>#REF!&gt;1</formula>
    </cfRule>
  </conditionalFormatting>
  <conditionalFormatting sqref="E361">
    <cfRule type="expression" priority="765" dxfId="2" stopIfTrue="1">
      <formula>#REF!&lt;1</formula>
    </cfRule>
    <cfRule type="expression" priority="766" dxfId="0" stopIfTrue="1">
      <formula>#REF!=1</formula>
    </cfRule>
  </conditionalFormatting>
  <conditionalFormatting sqref="E361">
    <cfRule type="expression" priority="760" dxfId="3" stopIfTrue="1">
      <formula>AC361&gt;4</formula>
    </cfRule>
  </conditionalFormatting>
  <conditionalFormatting sqref="E361">
    <cfRule type="expression" priority="757" dxfId="2" stopIfTrue="1">
      <formula>AC361&lt;1</formula>
    </cfRule>
    <cfRule type="expression" priority="758" dxfId="1" stopIfTrue="1">
      <formula>AC361=1</formula>
    </cfRule>
    <cfRule type="expression" priority="759" dxfId="0" stopIfTrue="1">
      <formula>AND(AC361&gt;1,AC361&lt;4)</formula>
    </cfRule>
  </conditionalFormatting>
  <conditionalFormatting sqref="G364:J364">
    <cfRule type="expression" priority="753" dxfId="7" stopIfTrue="1">
      <formula>$AE364=0</formula>
    </cfRule>
  </conditionalFormatting>
  <conditionalFormatting sqref="E364">
    <cfRule type="expression" priority="754" dxfId="3" stopIfTrue="1">
      <formula>#REF!&gt;1</formula>
    </cfRule>
  </conditionalFormatting>
  <conditionalFormatting sqref="E364">
    <cfRule type="expression" priority="755" dxfId="2" stopIfTrue="1">
      <formula>#REF!&lt;1</formula>
    </cfRule>
    <cfRule type="expression" priority="756" dxfId="0" stopIfTrue="1">
      <formula>#REF!=1</formula>
    </cfRule>
  </conditionalFormatting>
  <conditionalFormatting sqref="E364">
    <cfRule type="expression" priority="750" dxfId="3" stopIfTrue="1">
      <formula>AC364&gt;4</formula>
    </cfRule>
  </conditionalFormatting>
  <conditionalFormatting sqref="E364">
    <cfRule type="expression" priority="747" dxfId="2" stopIfTrue="1">
      <formula>AC364&lt;1</formula>
    </cfRule>
    <cfRule type="expression" priority="748" dxfId="1" stopIfTrue="1">
      <formula>AC364=1</formula>
    </cfRule>
    <cfRule type="expression" priority="749" dxfId="0" stopIfTrue="1">
      <formula>AND(AC364&gt;1,AC364&lt;4)</formula>
    </cfRule>
  </conditionalFormatting>
  <conditionalFormatting sqref="G368:J368">
    <cfRule type="expression" priority="743" dxfId="7" stopIfTrue="1">
      <formula>$AE368=0</formula>
    </cfRule>
  </conditionalFormatting>
  <conditionalFormatting sqref="E368">
    <cfRule type="expression" priority="744" dxfId="3" stopIfTrue="1">
      <formula>#REF!&gt;1</formula>
    </cfRule>
  </conditionalFormatting>
  <conditionalFormatting sqref="E368">
    <cfRule type="expression" priority="745" dxfId="2" stopIfTrue="1">
      <formula>#REF!&lt;1</formula>
    </cfRule>
    <cfRule type="expression" priority="746" dxfId="0" stopIfTrue="1">
      <formula>#REF!=1</formula>
    </cfRule>
  </conditionalFormatting>
  <conditionalFormatting sqref="E368">
    <cfRule type="expression" priority="740" dxfId="3" stopIfTrue="1">
      <formula>AC368&gt;4</formula>
    </cfRule>
  </conditionalFormatting>
  <conditionalFormatting sqref="E368">
    <cfRule type="expression" priority="737" dxfId="2" stopIfTrue="1">
      <formula>AC368&lt;1</formula>
    </cfRule>
    <cfRule type="expression" priority="738" dxfId="1" stopIfTrue="1">
      <formula>AC368=1</formula>
    </cfRule>
    <cfRule type="expression" priority="739" dxfId="0" stopIfTrue="1">
      <formula>AND(AC368&gt;1,AC368&lt;4)</formula>
    </cfRule>
  </conditionalFormatting>
  <conditionalFormatting sqref="G77:J77">
    <cfRule type="expression" priority="733" dxfId="7" stopIfTrue="1">
      <formula>$AE77=0</formula>
    </cfRule>
  </conditionalFormatting>
  <conditionalFormatting sqref="E77">
    <cfRule type="expression" priority="734" dxfId="3" stopIfTrue="1">
      <formula>#REF!&gt;1</formula>
    </cfRule>
  </conditionalFormatting>
  <conditionalFormatting sqref="E77">
    <cfRule type="expression" priority="735" dxfId="2" stopIfTrue="1">
      <formula>#REF!&lt;1</formula>
    </cfRule>
    <cfRule type="expression" priority="736" dxfId="0" stopIfTrue="1">
      <formula>#REF!=1</formula>
    </cfRule>
  </conditionalFormatting>
  <conditionalFormatting sqref="E77">
    <cfRule type="expression" priority="730" dxfId="3" stopIfTrue="1">
      <formula>AC77&gt;4</formula>
    </cfRule>
  </conditionalFormatting>
  <conditionalFormatting sqref="E77">
    <cfRule type="expression" priority="727" dxfId="2" stopIfTrue="1">
      <formula>AC77&lt;1</formula>
    </cfRule>
    <cfRule type="expression" priority="728" dxfId="1" stopIfTrue="1">
      <formula>AC77=1</formula>
    </cfRule>
    <cfRule type="expression" priority="729" dxfId="0" stopIfTrue="1">
      <formula>AND(AC77&gt;1,AC77&lt;4)</formula>
    </cfRule>
  </conditionalFormatting>
  <conditionalFormatting sqref="G79:J79">
    <cfRule type="expression" priority="723" dxfId="7" stopIfTrue="1">
      <formula>$AE79=0</formula>
    </cfRule>
  </conditionalFormatting>
  <conditionalFormatting sqref="E79">
    <cfRule type="expression" priority="724" dxfId="3" stopIfTrue="1">
      <formula>#REF!&gt;1</formula>
    </cfRule>
  </conditionalFormatting>
  <conditionalFormatting sqref="E79">
    <cfRule type="expression" priority="725" dxfId="2" stopIfTrue="1">
      <formula>#REF!&lt;1</formula>
    </cfRule>
    <cfRule type="expression" priority="726" dxfId="0" stopIfTrue="1">
      <formula>#REF!=1</formula>
    </cfRule>
  </conditionalFormatting>
  <conditionalFormatting sqref="E79">
    <cfRule type="expression" priority="720" dxfId="3" stopIfTrue="1">
      <formula>AC79&gt;4</formula>
    </cfRule>
  </conditionalFormatting>
  <conditionalFormatting sqref="E79">
    <cfRule type="expression" priority="717" dxfId="2" stopIfTrue="1">
      <formula>AC79&lt;1</formula>
    </cfRule>
    <cfRule type="expression" priority="718" dxfId="1" stopIfTrue="1">
      <formula>AC79=1</formula>
    </cfRule>
    <cfRule type="expression" priority="719" dxfId="0" stopIfTrue="1">
      <formula>AND(AC79&gt;1,AC79&lt;4)</formula>
    </cfRule>
  </conditionalFormatting>
  <conditionalFormatting sqref="G18:J18">
    <cfRule type="expression" priority="713" dxfId="7" stopIfTrue="1">
      <formula>$AE18=0</formula>
    </cfRule>
  </conditionalFormatting>
  <conditionalFormatting sqref="E18">
    <cfRule type="expression" priority="714" dxfId="3" stopIfTrue="1">
      <formula>#REF!&gt;1</formula>
    </cfRule>
  </conditionalFormatting>
  <conditionalFormatting sqref="E18">
    <cfRule type="expression" priority="715" dxfId="2" stopIfTrue="1">
      <formula>#REF!&lt;1</formula>
    </cfRule>
    <cfRule type="expression" priority="716" dxfId="0" stopIfTrue="1">
      <formula>#REF!=1</formula>
    </cfRule>
  </conditionalFormatting>
  <conditionalFormatting sqref="E18">
    <cfRule type="expression" priority="710" dxfId="3" stopIfTrue="1">
      <formula>AC18&gt;4</formula>
    </cfRule>
  </conditionalFormatting>
  <conditionalFormatting sqref="E18">
    <cfRule type="expression" priority="707" dxfId="2" stopIfTrue="1">
      <formula>AC18&lt;1</formula>
    </cfRule>
    <cfRule type="expression" priority="708" dxfId="1" stopIfTrue="1">
      <formula>AC18=1</formula>
    </cfRule>
    <cfRule type="expression" priority="709" dxfId="0" stopIfTrue="1">
      <formula>AND(AC18&gt;1,AC18&lt;4)</formula>
    </cfRule>
  </conditionalFormatting>
  <conditionalFormatting sqref="G35:J35">
    <cfRule type="expression" priority="703" dxfId="7" stopIfTrue="1">
      <formula>$AE35=0</formula>
    </cfRule>
  </conditionalFormatting>
  <conditionalFormatting sqref="E35">
    <cfRule type="expression" priority="704" dxfId="3" stopIfTrue="1">
      <formula>#REF!&gt;1</formula>
    </cfRule>
  </conditionalFormatting>
  <conditionalFormatting sqref="E35">
    <cfRule type="expression" priority="705" dxfId="2" stopIfTrue="1">
      <formula>#REF!&lt;1</formula>
    </cfRule>
    <cfRule type="expression" priority="706" dxfId="0" stopIfTrue="1">
      <formula>#REF!=1</formula>
    </cfRule>
  </conditionalFormatting>
  <conditionalFormatting sqref="E35">
    <cfRule type="expression" priority="700" dxfId="3" stopIfTrue="1">
      <formula>AC35&gt;4</formula>
    </cfRule>
  </conditionalFormatting>
  <conditionalFormatting sqref="E35">
    <cfRule type="expression" priority="697" dxfId="2" stopIfTrue="1">
      <formula>AC35&lt;1</formula>
    </cfRule>
    <cfRule type="expression" priority="698" dxfId="1" stopIfTrue="1">
      <formula>AC35=1</formula>
    </cfRule>
    <cfRule type="expression" priority="699" dxfId="0" stopIfTrue="1">
      <formula>AND(AC35&gt;1,AC35&lt;4)</formula>
    </cfRule>
  </conditionalFormatting>
  <conditionalFormatting sqref="G88:J88">
    <cfRule type="expression" priority="693" dxfId="7" stopIfTrue="1">
      <formula>$AE88=0</formula>
    </cfRule>
  </conditionalFormatting>
  <conditionalFormatting sqref="E88">
    <cfRule type="expression" priority="694" dxfId="3" stopIfTrue="1">
      <formula>#REF!&gt;1</formula>
    </cfRule>
  </conditionalFormatting>
  <conditionalFormatting sqref="E88">
    <cfRule type="expression" priority="695" dxfId="2" stopIfTrue="1">
      <formula>#REF!&lt;1</formula>
    </cfRule>
    <cfRule type="expression" priority="696" dxfId="0" stopIfTrue="1">
      <formula>#REF!=1</formula>
    </cfRule>
  </conditionalFormatting>
  <conditionalFormatting sqref="E88">
    <cfRule type="expression" priority="690" dxfId="3" stopIfTrue="1">
      <formula>AC88&gt;4</formula>
    </cfRule>
  </conditionalFormatting>
  <conditionalFormatting sqref="E88">
    <cfRule type="expression" priority="687" dxfId="2" stopIfTrue="1">
      <formula>AC88&lt;1</formula>
    </cfRule>
    <cfRule type="expression" priority="688" dxfId="1" stopIfTrue="1">
      <formula>AC88=1</formula>
    </cfRule>
    <cfRule type="expression" priority="689" dxfId="0" stopIfTrue="1">
      <formula>AND(AC88&gt;1,AC88&lt;4)</formula>
    </cfRule>
  </conditionalFormatting>
  <conditionalFormatting sqref="G132:J132">
    <cfRule type="expression" priority="683" dxfId="7" stopIfTrue="1">
      <formula>$AE132=0</formula>
    </cfRule>
  </conditionalFormatting>
  <conditionalFormatting sqref="E132">
    <cfRule type="expression" priority="684" dxfId="3" stopIfTrue="1">
      <formula>#REF!&gt;1</formula>
    </cfRule>
  </conditionalFormatting>
  <conditionalFormatting sqref="E132">
    <cfRule type="expression" priority="685" dxfId="2" stopIfTrue="1">
      <formula>#REF!&lt;1</formula>
    </cfRule>
    <cfRule type="expression" priority="686" dxfId="0" stopIfTrue="1">
      <formula>#REF!=1</formula>
    </cfRule>
  </conditionalFormatting>
  <conditionalFormatting sqref="E132">
    <cfRule type="expression" priority="680" dxfId="3" stopIfTrue="1">
      <formula>AC132&gt;4</formula>
    </cfRule>
  </conditionalFormatting>
  <conditionalFormatting sqref="E132">
    <cfRule type="expression" priority="677" dxfId="2" stopIfTrue="1">
      <formula>AC132&lt;1</formula>
    </cfRule>
    <cfRule type="expression" priority="678" dxfId="1" stopIfTrue="1">
      <formula>AC132=1</formula>
    </cfRule>
    <cfRule type="expression" priority="679" dxfId="0" stopIfTrue="1">
      <formula>AND(AC132&gt;1,AC132&lt;4)</formula>
    </cfRule>
  </conditionalFormatting>
  <conditionalFormatting sqref="G136:J136">
    <cfRule type="expression" priority="673" dxfId="7" stopIfTrue="1">
      <formula>$AE136=0</formula>
    </cfRule>
  </conditionalFormatting>
  <conditionalFormatting sqref="E136">
    <cfRule type="expression" priority="674" dxfId="3" stopIfTrue="1">
      <formula>#REF!&gt;1</formula>
    </cfRule>
  </conditionalFormatting>
  <conditionalFormatting sqref="E136">
    <cfRule type="expression" priority="675" dxfId="2" stopIfTrue="1">
      <formula>#REF!&lt;1</formula>
    </cfRule>
    <cfRule type="expression" priority="676" dxfId="0" stopIfTrue="1">
      <formula>#REF!=1</formula>
    </cfRule>
  </conditionalFormatting>
  <conditionalFormatting sqref="E136">
    <cfRule type="expression" priority="670" dxfId="3" stopIfTrue="1">
      <formula>AC136&gt;4</formula>
    </cfRule>
  </conditionalFormatting>
  <conditionalFormatting sqref="E136">
    <cfRule type="expression" priority="667" dxfId="2" stopIfTrue="1">
      <formula>AC136&lt;1</formula>
    </cfRule>
    <cfRule type="expression" priority="668" dxfId="1" stopIfTrue="1">
      <formula>AC136=1</formula>
    </cfRule>
    <cfRule type="expression" priority="669" dxfId="0" stopIfTrue="1">
      <formula>AND(AC136&gt;1,AC136&lt;4)</formula>
    </cfRule>
  </conditionalFormatting>
  <conditionalFormatting sqref="G137:J137">
    <cfRule type="expression" priority="663" dxfId="7" stopIfTrue="1">
      <formula>$AE137=0</formula>
    </cfRule>
  </conditionalFormatting>
  <conditionalFormatting sqref="E137">
    <cfRule type="expression" priority="664" dxfId="3" stopIfTrue="1">
      <formula>#REF!&gt;1</formula>
    </cfRule>
  </conditionalFormatting>
  <conditionalFormatting sqref="E137">
    <cfRule type="expression" priority="665" dxfId="2" stopIfTrue="1">
      <formula>#REF!&lt;1</formula>
    </cfRule>
    <cfRule type="expression" priority="666" dxfId="0" stopIfTrue="1">
      <formula>#REF!=1</formula>
    </cfRule>
  </conditionalFormatting>
  <conditionalFormatting sqref="E137">
    <cfRule type="expression" priority="660" dxfId="3" stopIfTrue="1">
      <formula>AC137&gt;4</formula>
    </cfRule>
  </conditionalFormatting>
  <conditionalFormatting sqref="E137">
    <cfRule type="expression" priority="657" dxfId="2" stopIfTrue="1">
      <formula>AC137&lt;1</formula>
    </cfRule>
    <cfRule type="expression" priority="658" dxfId="1" stopIfTrue="1">
      <formula>AC137=1</formula>
    </cfRule>
    <cfRule type="expression" priority="659" dxfId="0" stopIfTrue="1">
      <formula>AND(AC137&gt;1,AC137&lt;4)</formula>
    </cfRule>
  </conditionalFormatting>
  <conditionalFormatting sqref="G176:J176">
    <cfRule type="expression" priority="653" dxfId="7" stopIfTrue="1">
      <formula>$AE176=0</formula>
    </cfRule>
  </conditionalFormatting>
  <conditionalFormatting sqref="E176">
    <cfRule type="expression" priority="654" dxfId="3" stopIfTrue="1">
      <formula>#REF!&gt;1</formula>
    </cfRule>
  </conditionalFormatting>
  <conditionalFormatting sqref="E176">
    <cfRule type="expression" priority="655" dxfId="2" stopIfTrue="1">
      <formula>#REF!&lt;1</formula>
    </cfRule>
    <cfRule type="expression" priority="656" dxfId="0" stopIfTrue="1">
      <formula>#REF!=1</formula>
    </cfRule>
  </conditionalFormatting>
  <conditionalFormatting sqref="E176">
    <cfRule type="expression" priority="650" dxfId="3" stopIfTrue="1">
      <formula>AC176&gt;4</formula>
    </cfRule>
  </conditionalFormatting>
  <conditionalFormatting sqref="E176">
    <cfRule type="expression" priority="647" dxfId="2" stopIfTrue="1">
      <formula>AC176&lt;1</formula>
    </cfRule>
    <cfRule type="expression" priority="648" dxfId="1" stopIfTrue="1">
      <formula>AC176=1</formula>
    </cfRule>
    <cfRule type="expression" priority="649" dxfId="0" stopIfTrue="1">
      <formula>AND(AC176&gt;1,AC176&lt;4)</formula>
    </cfRule>
  </conditionalFormatting>
  <conditionalFormatting sqref="E217">
    <cfRule type="expression" priority="643" dxfId="17" stopIfTrue="1">
      <formula>#REF!="ne"</formula>
    </cfRule>
  </conditionalFormatting>
  <conditionalFormatting sqref="G217:J217">
    <cfRule type="expression" priority="642" dxfId="7" stopIfTrue="1">
      <formula>$AE217=0</formula>
    </cfRule>
  </conditionalFormatting>
  <conditionalFormatting sqref="E217">
    <cfRule type="expression" priority="644" dxfId="3" stopIfTrue="1">
      <formula>#REF!&gt;1</formula>
    </cfRule>
  </conditionalFormatting>
  <conditionalFormatting sqref="E217">
    <cfRule type="expression" priority="645" dxfId="2" stopIfTrue="1">
      <formula>#REF!&lt;1</formula>
    </cfRule>
    <cfRule type="expression" priority="646" dxfId="0" stopIfTrue="1">
      <formula>#REF!=1</formula>
    </cfRule>
  </conditionalFormatting>
  <conditionalFormatting sqref="E217">
    <cfRule type="expression" priority="639" dxfId="3" stopIfTrue="1">
      <formula>AC217&gt;4</formula>
    </cfRule>
  </conditionalFormatting>
  <conditionalFormatting sqref="E217">
    <cfRule type="expression" priority="636" dxfId="2" stopIfTrue="1">
      <formula>AC217&lt;1</formula>
    </cfRule>
    <cfRule type="expression" priority="637" dxfId="1" stopIfTrue="1">
      <formula>AC217=1</formula>
    </cfRule>
    <cfRule type="expression" priority="638" dxfId="0" stopIfTrue="1">
      <formula>AND(AC217&gt;1,AC217&lt;4)</formula>
    </cfRule>
  </conditionalFormatting>
  <conditionalFormatting sqref="E242">
    <cfRule type="expression" priority="632" dxfId="17" stopIfTrue="1">
      <formula>#REF!="ne"</formula>
    </cfRule>
  </conditionalFormatting>
  <conditionalFormatting sqref="G242:J242">
    <cfRule type="expression" priority="631" dxfId="7" stopIfTrue="1">
      <formula>$AE242=0</formula>
    </cfRule>
  </conditionalFormatting>
  <conditionalFormatting sqref="E242">
    <cfRule type="expression" priority="633" dxfId="3" stopIfTrue="1">
      <formula>#REF!&gt;1</formula>
    </cfRule>
  </conditionalFormatting>
  <conditionalFormatting sqref="E242">
    <cfRule type="expression" priority="634" dxfId="2" stopIfTrue="1">
      <formula>#REF!&lt;1</formula>
    </cfRule>
    <cfRule type="expression" priority="635" dxfId="0" stopIfTrue="1">
      <formula>#REF!=1</formula>
    </cfRule>
  </conditionalFormatting>
  <conditionalFormatting sqref="E242">
    <cfRule type="expression" priority="628" dxfId="3" stopIfTrue="1">
      <formula>AC242&gt;4</formula>
    </cfRule>
  </conditionalFormatting>
  <conditionalFormatting sqref="E242">
    <cfRule type="expression" priority="625" dxfId="2" stopIfTrue="1">
      <formula>AC242&lt;1</formula>
    </cfRule>
    <cfRule type="expression" priority="626" dxfId="1" stopIfTrue="1">
      <formula>AC242=1</formula>
    </cfRule>
    <cfRule type="expression" priority="627" dxfId="0" stopIfTrue="1">
      <formula>AND(AC242&gt;1,AC242&lt;4)</formula>
    </cfRule>
  </conditionalFormatting>
  <conditionalFormatting sqref="G321:J321">
    <cfRule type="expression" priority="610" dxfId="7" stopIfTrue="1">
      <formula>$AE321=0</formula>
    </cfRule>
  </conditionalFormatting>
  <conditionalFormatting sqref="E321">
    <cfRule type="expression" priority="611" dxfId="3" stopIfTrue="1">
      <formula>#REF!&gt;1</formula>
    </cfRule>
  </conditionalFormatting>
  <conditionalFormatting sqref="E321">
    <cfRule type="expression" priority="612" dxfId="2" stopIfTrue="1">
      <formula>#REF!&lt;1</formula>
    </cfRule>
    <cfRule type="expression" priority="613" dxfId="0" stopIfTrue="1">
      <formula>#REF!=1</formula>
    </cfRule>
  </conditionalFormatting>
  <conditionalFormatting sqref="E321">
    <cfRule type="expression" priority="607" dxfId="3" stopIfTrue="1">
      <formula>AC321&gt;4</formula>
    </cfRule>
  </conditionalFormatting>
  <conditionalFormatting sqref="E321">
    <cfRule type="expression" priority="604" dxfId="2" stopIfTrue="1">
      <formula>AC321&lt;1</formula>
    </cfRule>
    <cfRule type="expression" priority="605" dxfId="1" stopIfTrue="1">
      <formula>AC321=1</formula>
    </cfRule>
    <cfRule type="expression" priority="606" dxfId="0" stopIfTrue="1">
      <formula>AND(AC321&gt;1,AC321&lt;4)</formula>
    </cfRule>
  </conditionalFormatting>
  <conditionalFormatting sqref="G326:J326">
    <cfRule type="expression" priority="600" dxfId="7" stopIfTrue="1">
      <formula>$AE326=0</formula>
    </cfRule>
  </conditionalFormatting>
  <conditionalFormatting sqref="E326">
    <cfRule type="expression" priority="601" dxfId="3" stopIfTrue="1">
      <formula>#REF!&gt;1</formula>
    </cfRule>
  </conditionalFormatting>
  <conditionalFormatting sqref="E326">
    <cfRule type="expression" priority="602" dxfId="2" stopIfTrue="1">
      <formula>#REF!&lt;1</formula>
    </cfRule>
    <cfRule type="expression" priority="603" dxfId="0" stopIfTrue="1">
      <formula>#REF!=1</formula>
    </cfRule>
  </conditionalFormatting>
  <conditionalFormatting sqref="E326">
    <cfRule type="expression" priority="597" dxfId="3" stopIfTrue="1">
      <formula>AC326&gt;4</formula>
    </cfRule>
  </conditionalFormatting>
  <conditionalFormatting sqref="E326">
    <cfRule type="expression" priority="594" dxfId="2" stopIfTrue="1">
      <formula>AC326&lt;1</formula>
    </cfRule>
    <cfRule type="expression" priority="595" dxfId="1" stopIfTrue="1">
      <formula>AC326=1</formula>
    </cfRule>
    <cfRule type="expression" priority="596" dxfId="0" stopIfTrue="1">
      <formula>AND(AC326&gt;1,AC326&lt;4)</formula>
    </cfRule>
  </conditionalFormatting>
  <conditionalFormatting sqref="G353:J353">
    <cfRule type="expression" priority="590" dxfId="7" stopIfTrue="1">
      <formula>$AE353=0</formula>
    </cfRule>
  </conditionalFormatting>
  <conditionalFormatting sqref="E353">
    <cfRule type="expression" priority="591" dxfId="3" stopIfTrue="1">
      <formula>#REF!&gt;1</formula>
    </cfRule>
  </conditionalFormatting>
  <conditionalFormatting sqref="E353">
    <cfRule type="expression" priority="592" dxfId="2" stopIfTrue="1">
      <formula>#REF!&lt;1</formula>
    </cfRule>
    <cfRule type="expression" priority="593" dxfId="0" stopIfTrue="1">
      <formula>#REF!=1</formula>
    </cfRule>
  </conditionalFormatting>
  <conditionalFormatting sqref="E353">
    <cfRule type="expression" priority="587" dxfId="3" stopIfTrue="1">
      <formula>AC353&gt;4</formula>
    </cfRule>
  </conditionalFormatting>
  <conditionalFormatting sqref="E353">
    <cfRule type="expression" priority="584" dxfId="2" stopIfTrue="1">
      <formula>AC353&lt;1</formula>
    </cfRule>
    <cfRule type="expression" priority="585" dxfId="1" stopIfTrue="1">
      <formula>AC353=1</formula>
    </cfRule>
    <cfRule type="expression" priority="586" dxfId="0" stopIfTrue="1">
      <formula>AND(AC353&gt;1,AC353&lt;4)</formula>
    </cfRule>
  </conditionalFormatting>
  <conditionalFormatting sqref="G193:J193">
    <cfRule type="expression" priority="580" dxfId="7" stopIfTrue="1">
      <formula>$AE193=0</formula>
    </cfRule>
  </conditionalFormatting>
  <conditionalFormatting sqref="E193">
    <cfRule type="expression" priority="581" dxfId="3" stopIfTrue="1">
      <formula>#REF!&gt;1</formula>
    </cfRule>
  </conditionalFormatting>
  <conditionalFormatting sqref="E193">
    <cfRule type="expression" priority="582" dxfId="2" stopIfTrue="1">
      <formula>#REF!&lt;1</formula>
    </cfRule>
    <cfRule type="expression" priority="583" dxfId="0" stopIfTrue="1">
      <formula>#REF!=1</formula>
    </cfRule>
  </conditionalFormatting>
  <conditionalFormatting sqref="E193">
    <cfRule type="expression" priority="577" dxfId="3" stopIfTrue="1">
      <formula>AC193&gt;4</formula>
    </cfRule>
  </conditionalFormatting>
  <conditionalFormatting sqref="E193">
    <cfRule type="expression" priority="574" dxfId="2" stopIfTrue="1">
      <formula>AC193&lt;1</formula>
    </cfRule>
    <cfRule type="expression" priority="575" dxfId="1" stopIfTrue="1">
      <formula>AC193=1</formula>
    </cfRule>
    <cfRule type="expression" priority="576" dxfId="0" stopIfTrue="1">
      <formula>AND(AC193&gt;1,AC193&lt;4)</formula>
    </cfRule>
  </conditionalFormatting>
  <conditionalFormatting sqref="G208:J208">
    <cfRule type="expression" priority="569" dxfId="7" stopIfTrue="1">
      <formula>$AE208=0</formula>
    </cfRule>
  </conditionalFormatting>
  <conditionalFormatting sqref="E208">
    <cfRule type="expression" priority="570" dxfId="3" stopIfTrue="1">
      <formula>#REF!&gt;1</formula>
    </cfRule>
  </conditionalFormatting>
  <conditionalFormatting sqref="E208">
    <cfRule type="expression" priority="571" dxfId="2" stopIfTrue="1">
      <formula>#REF!&lt;1</formula>
    </cfRule>
    <cfRule type="expression" priority="572" dxfId="0" stopIfTrue="1">
      <formula>#REF!=1</formula>
    </cfRule>
  </conditionalFormatting>
  <conditionalFormatting sqref="E208">
    <cfRule type="expression" priority="566" dxfId="3" stopIfTrue="1">
      <formula>AC208&gt;4</formula>
    </cfRule>
  </conditionalFormatting>
  <conditionalFormatting sqref="E208">
    <cfRule type="expression" priority="563" dxfId="2" stopIfTrue="1">
      <formula>AC208&lt;1</formula>
    </cfRule>
    <cfRule type="expression" priority="564" dxfId="1" stopIfTrue="1">
      <formula>AC208=1</formula>
    </cfRule>
    <cfRule type="expression" priority="565" dxfId="0" stopIfTrue="1">
      <formula>AND(AC208&gt;1,AC208&lt;4)</formula>
    </cfRule>
  </conditionalFormatting>
  <conditionalFormatting sqref="E240">
    <cfRule type="expression" priority="553" dxfId="17" stopIfTrue="1">
      <formula>#REF!="ne"</formula>
    </cfRule>
  </conditionalFormatting>
  <conditionalFormatting sqref="G240:J240">
    <cfRule type="expression" priority="552" dxfId="7" stopIfTrue="1">
      <formula>$AE240=0</formula>
    </cfRule>
  </conditionalFormatting>
  <conditionalFormatting sqref="E240">
    <cfRule type="expression" priority="554" dxfId="3" stopIfTrue="1">
      <formula>#REF!&gt;1</formula>
    </cfRule>
  </conditionalFormatting>
  <conditionalFormatting sqref="E240">
    <cfRule type="expression" priority="555" dxfId="2" stopIfTrue="1">
      <formula>#REF!&lt;1</formula>
    </cfRule>
    <cfRule type="expression" priority="556" dxfId="0" stopIfTrue="1">
      <formula>#REF!=1</formula>
    </cfRule>
  </conditionalFormatting>
  <conditionalFormatting sqref="E240">
    <cfRule type="expression" priority="549" dxfId="3" stopIfTrue="1">
      <formula>AC240&gt;4</formula>
    </cfRule>
  </conditionalFormatting>
  <conditionalFormatting sqref="E240">
    <cfRule type="expression" priority="546" dxfId="2" stopIfTrue="1">
      <formula>AC240&lt;1</formula>
    </cfRule>
    <cfRule type="expression" priority="547" dxfId="1" stopIfTrue="1">
      <formula>AC240=1</formula>
    </cfRule>
    <cfRule type="expression" priority="548" dxfId="0" stopIfTrue="1">
      <formula>AND(AC240&gt;1,AC240&lt;4)</formula>
    </cfRule>
  </conditionalFormatting>
  <conditionalFormatting sqref="E241">
    <cfRule type="expression" priority="542" dxfId="17" stopIfTrue="1">
      <formula>#REF!="ne"</formula>
    </cfRule>
  </conditionalFormatting>
  <conditionalFormatting sqref="G241:J241">
    <cfRule type="expression" priority="541" dxfId="7" stopIfTrue="1">
      <formula>$AE241=0</formula>
    </cfRule>
  </conditionalFormatting>
  <conditionalFormatting sqref="E241">
    <cfRule type="expression" priority="543" dxfId="3" stopIfTrue="1">
      <formula>#REF!&gt;1</formula>
    </cfRule>
  </conditionalFormatting>
  <conditionalFormatting sqref="E241">
    <cfRule type="expression" priority="544" dxfId="2" stopIfTrue="1">
      <formula>#REF!&lt;1</formula>
    </cfRule>
    <cfRule type="expression" priority="545" dxfId="0" stopIfTrue="1">
      <formula>#REF!=1</formula>
    </cfRule>
  </conditionalFormatting>
  <conditionalFormatting sqref="E241">
    <cfRule type="expression" priority="538" dxfId="3" stopIfTrue="1">
      <formula>AC241&gt;4</formula>
    </cfRule>
  </conditionalFormatting>
  <conditionalFormatting sqref="E241">
    <cfRule type="expression" priority="535" dxfId="2" stopIfTrue="1">
      <formula>AC241&lt;1</formula>
    </cfRule>
    <cfRule type="expression" priority="536" dxfId="1" stopIfTrue="1">
      <formula>AC241=1</formula>
    </cfRule>
    <cfRule type="expression" priority="537" dxfId="0" stopIfTrue="1">
      <formula>AND(AC241&gt;1,AC241&lt;4)</formula>
    </cfRule>
  </conditionalFormatting>
  <conditionalFormatting sqref="G369:J369">
    <cfRule type="expression" priority="521" dxfId="7" stopIfTrue="1">
      <formula>$AE369=0</formula>
    </cfRule>
  </conditionalFormatting>
  <conditionalFormatting sqref="E369">
    <cfRule type="expression" priority="522" dxfId="3" stopIfTrue="1">
      <formula>#REF!&gt;1</formula>
    </cfRule>
  </conditionalFormatting>
  <conditionalFormatting sqref="E369">
    <cfRule type="expression" priority="523" dxfId="2" stopIfTrue="1">
      <formula>#REF!&lt;1</formula>
    </cfRule>
    <cfRule type="expression" priority="524" dxfId="0" stopIfTrue="1">
      <formula>#REF!=1</formula>
    </cfRule>
  </conditionalFormatting>
  <conditionalFormatting sqref="E369">
    <cfRule type="expression" priority="518" dxfId="3" stopIfTrue="1">
      <formula>AC369&gt;4</formula>
    </cfRule>
  </conditionalFormatting>
  <conditionalFormatting sqref="E369">
    <cfRule type="expression" priority="515" dxfId="2" stopIfTrue="1">
      <formula>AC369&lt;1</formula>
    </cfRule>
    <cfRule type="expression" priority="516" dxfId="1" stopIfTrue="1">
      <formula>AC369=1</formula>
    </cfRule>
    <cfRule type="expression" priority="517" dxfId="0" stopIfTrue="1">
      <formula>AND(AC369&gt;1,AC369&lt;4)</formula>
    </cfRule>
  </conditionalFormatting>
  <conditionalFormatting sqref="G370:J370">
    <cfRule type="expression" priority="511" dxfId="7" stopIfTrue="1">
      <formula>$AE370=0</formula>
    </cfRule>
  </conditionalFormatting>
  <conditionalFormatting sqref="E370">
    <cfRule type="expression" priority="512" dxfId="3" stopIfTrue="1">
      <formula>#REF!&gt;1</formula>
    </cfRule>
  </conditionalFormatting>
  <conditionalFormatting sqref="E370">
    <cfRule type="expression" priority="513" dxfId="2" stopIfTrue="1">
      <formula>#REF!&lt;1</formula>
    </cfRule>
    <cfRule type="expression" priority="514" dxfId="0" stopIfTrue="1">
      <formula>#REF!=1</formula>
    </cfRule>
  </conditionalFormatting>
  <conditionalFormatting sqref="E370">
    <cfRule type="expression" priority="508" dxfId="3" stopIfTrue="1">
      <formula>AC370&gt;4</formula>
    </cfRule>
  </conditionalFormatting>
  <conditionalFormatting sqref="E370">
    <cfRule type="expression" priority="505" dxfId="2" stopIfTrue="1">
      <formula>AC370&lt;1</formula>
    </cfRule>
    <cfRule type="expression" priority="506" dxfId="1" stopIfTrue="1">
      <formula>AC370=1</formula>
    </cfRule>
    <cfRule type="expression" priority="507" dxfId="0" stopIfTrue="1">
      <formula>AND(AC370&gt;1,AC370&lt;4)</formula>
    </cfRule>
  </conditionalFormatting>
  <conditionalFormatting sqref="G372:J372">
    <cfRule type="expression" priority="501" dxfId="7" stopIfTrue="1">
      <formula>$AE372=0</formula>
    </cfRule>
  </conditionalFormatting>
  <conditionalFormatting sqref="E372">
    <cfRule type="expression" priority="502" dxfId="3" stopIfTrue="1">
      <formula>#REF!&gt;1</formula>
    </cfRule>
  </conditionalFormatting>
  <conditionalFormatting sqref="E372">
    <cfRule type="expression" priority="503" dxfId="2" stopIfTrue="1">
      <formula>#REF!&lt;1</formula>
    </cfRule>
    <cfRule type="expression" priority="504" dxfId="0" stopIfTrue="1">
      <formula>#REF!=1</formula>
    </cfRule>
  </conditionalFormatting>
  <conditionalFormatting sqref="E372">
    <cfRule type="expression" priority="498" dxfId="3" stopIfTrue="1">
      <formula>AC372&gt;4</formula>
    </cfRule>
  </conditionalFormatting>
  <conditionalFormatting sqref="E372">
    <cfRule type="expression" priority="495" dxfId="2" stopIfTrue="1">
      <formula>AC372&lt;1</formula>
    </cfRule>
    <cfRule type="expression" priority="496" dxfId="1" stopIfTrue="1">
      <formula>AC372=1</formula>
    </cfRule>
    <cfRule type="expression" priority="497" dxfId="0" stopIfTrue="1">
      <formula>AND(AC372&gt;1,AC372&lt;4)</formula>
    </cfRule>
  </conditionalFormatting>
  <conditionalFormatting sqref="G371:J371">
    <cfRule type="expression" priority="491" dxfId="7" stopIfTrue="1">
      <formula>$AE371=0</formula>
    </cfRule>
  </conditionalFormatting>
  <conditionalFormatting sqref="E371">
    <cfRule type="expression" priority="492" dxfId="3" stopIfTrue="1">
      <formula>#REF!&gt;1</formula>
    </cfRule>
  </conditionalFormatting>
  <conditionalFormatting sqref="E371">
    <cfRule type="expression" priority="493" dxfId="2" stopIfTrue="1">
      <formula>#REF!&lt;1</formula>
    </cfRule>
    <cfRule type="expression" priority="494" dxfId="0" stopIfTrue="1">
      <formula>#REF!=1</formula>
    </cfRule>
  </conditionalFormatting>
  <conditionalFormatting sqref="E371">
    <cfRule type="expression" priority="488" dxfId="3" stopIfTrue="1">
      <formula>AC371&gt;4</formula>
    </cfRule>
  </conditionalFormatting>
  <conditionalFormatting sqref="E371">
    <cfRule type="expression" priority="485" dxfId="2" stopIfTrue="1">
      <formula>AC371&lt;1</formula>
    </cfRule>
    <cfRule type="expression" priority="486" dxfId="1" stopIfTrue="1">
      <formula>AC371=1</formula>
    </cfRule>
    <cfRule type="expression" priority="487" dxfId="0" stopIfTrue="1">
      <formula>AND(AC371&gt;1,AC371&lt;4)</formula>
    </cfRule>
  </conditionalFormatting>
  <conditionalFormatting sqref="G373:J373">
    <cfRule type="expression" priority="473" dxfId="7" stopIfTrue="1">
      <formula>$AE373=0</formula>
    </cfRule>
  </conditionalFormatting>
  <conditionalFormatting sqref="E373">
    <cfRule type="expression" priority="474" dxfId="3" stopIfTrue="1">
      <formula>#REF!&gt;1</formula>
    </cfRule>
  </conditionalFormatting>
  <conditionalFormatting sqref="E373">
    <cfRule type="expression" priority="475" dxfId="2" stopIfTrue="1">
      <formula>#REF!&lt;1</formula>
    </cfRule>
    <cfRule type="expression" priority="476" dxfId="0" stopIfTrue="1">
      <formula>#REF!=1</formula>
    </cfRule>
  </conditionalFormatting>
  <conditionalFormatting sqref="E373">
    <cfRule type="expression" priority="470" dxfId="3" stopIfTrue="1">
      <formula>AC373&gt;4</formula>
    </cfRule>
  </conditionalFormatting>
  <conditionalFormatting sqref="E373">
    <cfRule type="expression" priority="467" dxfId="2" stopIfTrue="1">
      <formula>AC373&lt;1</formula>
    </cfRule>
    <cfRule type="expression" priority="468" dxfId="1" stopIfTrue="1">
      <formula>AC373=1</formula>
    </cfRule>
    <cfRule type="expression" priority="469" dxfId="0" stopIfTrue="1">
      <formula>AND(AC373&gt;1,AC373&lt;4)</formula>
    </cfRule>
  </conditionalFormatting>
  <conditionalFormatting sqref="G374:J374">
    <cfRule type="expression" priority="463" dxfId="7" stopIfTrue="1">
      <formula>$AE374=0</formula>
    </cfRule>
  </conditionalFormatting>
  <conditionalFormatting sqref="E374">
    <cfRule type="expression" priority="464" dxfId="3" stopIfTrue="1">
      <formula>#REF!&gt;1</formula>
    </cfRule>
  </conditionalFormatting>
  <conditionalFormatting sqref="E374">
    <cfRule type="expression" priority="465" dxfId="2" stopIfTrue="1">
      <formula>#REF!&lt;1</formula>
    </cfRule>
    <cfRule type="expression" priority="466" dxfId="0" stopIfTrue="1">
      <formula>#REF!=1</formula>
    </cfRule>
  </conditionalFormatting>
  <conditionalFormatting sqref="E374">
    <cfRule type="expression" priority="460" dxfId="3" stopIfTrue="1">
      <formula>AC374&gt;4</formula>
    </cfRule>
  </conditionalFormatting>
  <conditionalFormatting sqref="E374">
    <cfRule type="expression" priority="457" dxfId="2" stopIfTrue="1">
      <formula>AC374&lt;1</formula>
    </cfRule>
    <cfRule type="expression" priority="458" dxfId="1" stopIfTrue="1">
      <formula>AC374=1</formula>
    </cfRule>
    <cfRule type="expression" priority="459" dxfId="0" stopIfTrue="1">
      <formula>AND(AC374&gt;1,AC374&lt;4)</formula>
    </cfRule>
  </conditionalFormatting>
  <conditionalFormatting sqref="G375:J375">
    <cfRule type="expression" priority="433" dxfId="7" stopIfTrue="1">
      <formula>$AE375=0</formula>
    </cfRule>
  </conditionalFormatting>
  <conditionalFormatting sqref="E375">
    <cfRule type="expression" priority="434" dxfId="3" stopIfTrue="1">
      <formula>#REF!&gt;1</formula>
    </cfRule>
  </conditionalFormatting>
  <conditionalFormatting sqref="E375">
    <cfRule type="expression" priority="435" dxfId="2" stopIfTrue="1">
      <formula>#REF!&lt;1</formula>
    </cfRule>
    <cfRule type="expression" priority="436" dxfId="0" stopIfTrue="1">
      <formula>#REF!=1</formula>
    </cfRule>
  </conditionalFormatting>
  <conditionalFormatting sqref="E375">
    <cfRule type="expression" priority="430" dxfId="3" stopIfTrue="1">
      <formula>AC375&gt;4</formula>
    </cfRule>
  </conditionalFormatting>
  <conditionalFormatting sqref="E375">
    <cfRule type="expression" priority="427" dxfId="2" stopIfTrue="1">
      <formula>AC375&lt;1</formula>
    </cfRule>
    <cfRule type="expression" priority="428" dxfId="1" stopIfTrue="1">
      <formula>AC375=1</formula>
    </cfRule>
    <cfRule type="expression" priority="429" dxfId="0" stopIfTrue="1">
      <formula>AND(AC375&gt;1,AC375&lt;4)</formula>
    </cfRule>
  </conditionalFormatting>
  <conditionalFormatting sqref="G376:J376">
    <cfRule type="expression" priority="423" dxfId="7" stopIfTrue="1">
      <formula>$AE376=0</formula>
    </cfRule>
  </conditionalFormatting>
  <conditionalFormatting sqref="E376">
    <cfRule type="expression" priority="424" dxfId="3" stopIfTrue="1">
      <formula>#REF!&gt;1</formula>
    </cfRule>
  </conditionalFormatting>
  <conditionalFormatting sqref="E376">
    <cfRule type="expression" priority="425" dxfId="2" stopIfTrue="1">
      <formula>#REF!&lt;1</formula>
    </cfRule>
    <cfRule type="expression" priority="426" dxfId="0" stopIfTrue="1">
      <formula>#REF!=1</formula>
    </cfRule>
  </conditionalFormatting>
  <conditionalFormatting sqref="E376">
    <cfRule type="expression" priority="420" dxfId="3" stopIfTrue="1">
      <formula>AC376&gt;4</formula>
    </cfRule>
  </conditionalFormatting>
  <conditionalFormatting sqref="E376">
    <cfRule type="expression" priority="417" dxfId="2" stopIfTrue="1">
      <formula>AC376&lt;1</formula>
    </cfRule>
    <cfRule type="expression" priority="418" dxfId="1" stopIfTrue="1">
      <formula>AC376=1</formula>
    </cfRule>
    <cfRule type="expression" priority="419" dxfId="0" stopIfTrue="1">
      <formula>AND(AC376&gt;1,AC376&lt;4)</formula>
    </cfRule>
  </conditionalFormatting>
  <conditionalFormatting sqref="G32:J32">
    <cfRule type="expression" priority="403" dxfId="7" stopIfTrue="1">
      <formula>$AE32=0</formula>
    </cfRule>
  </conditionalFormatting>
  <conditionalFormatting sqref="E32">
    <cfRule type="expression" priority="404" dxfId="3" stopIfTrue="1">
      <formula>#REF!&gt;1</formula>
    </cfRule>
  </conditionalFormatting>
  <conditionalFormatting sqref="E32">
    <cfRule type="expression" priority="405" dxfId="2" stopIfTrue="1">
      <formula>#REF!&lt;1</formula>
    </cfRule>
    <cfRule type="expression" priority="406" dxfId="0" stopIfTrue="1">
      <formula>#REF!=1</formula>
    </cfRule>
  </conditionalFormatting>
  <conditionalFormatting sqref="E32">
    <cfRule type="expression" priority="401" dxfId="3" stopIfTrue="1">
      <formula>AC32&gt;4</formula>
    </cfRule>
  </conditionalFormatting>
  <conditionalFormatting sqref="E32">
    <cfRule type="expression" priority="398" dxfId="2" stopIfTrue="1">
      <formula>AC32&lt;1</formula>
    </cfRule>
    <cfRule type="expression" priority="399" dxfId="1" stopIfTrue="1">
      <formula>AC32=1</formula>
    </cfRule>
    <cfRule type="expression" priority="400" dxfId="0" stopIfTrue="1">
      <formula>AND(AC32&gt;1,AC32&lt;4)</formula>
    </cfRule>
  </conditionalFormatting>
  <conditionalFormatting sqref="G59:J59">
    <cfRule type="expression" priority="394" dxfId="7" stopIfTrue="1">
      <formula>$AE59=0</formula>
    </cfRule>
  </conditionalFormatting>
  <conditionalFormatting sqref="E59">
    <cfRule type="expression" priority="395" dxfId="3" stopIfTrue="1">
      <formula>#REF!&gt;1</formula>
    </cfRule>
  </conditionalFormatting>
  <conditionalFormatting sqref="E59">
    <cfRule type="expression" priority="396" dxfId="2" stopIfTrue="1">
      <formula>#REF!&lt;1</formula>
    </cfRule>
    <cfRule type="expression" priority="397" dxfId="0" stopIfTrue="1">
      <formula>#REF!=1</formula>
    </cfRule>
  </conditionalFormatting>
  <conditionalFormatting sqref="E59">
    <cfRule type="expression" priority="391" dxfId="3" stopIfTrue="1">
      <formula>AC59&gt;4</formula>
    </cfRule>
  </conditionalFormatting>
  <conditionalFormatting sqref="E59">
    <cfRule type="expression" priority="388" dxfId="2" stopIfTrue="1">
      <formula>AC59&lt;1</formula>
    </cfRule>
    <cfRule type="expression" priority="389" dxfId="1" stopIfTrue="1">
      <formula>AC59=1</formula>
    </cfRule>
    <cfRule type="expression" priority="390" dxfId="0" stopIfTrue="1">
      <formula>AND(AC59&gt;1,AC59&lt;4)</formula>
    </cfRule>
  </conditionalFormatting>
  <conditionalFormatting sqref="G64:J64">
    <cfRule type="expression" priority="374" dxfId="7" stopIfTrue="1">
      <formula>$AE64=0</formula>
    </cfRule>
  </conditionalFormatting>
  <conditionalFormatting sqref="E64">
    <cfRule type="expression" priority="375" dxfId="3" stopIfTrue="1">
      <formula>#REF!&gt;1</formula>
    </cfRule>
  </conditionalFormatting>
  <conditionalFormatting sqref="E64">
    <cfRule type="expression" priority="376" dxfId="2" stopIfTrue="1">
      <formula>#REF!&lt;1</formula>
    </cfRule>
    <cfRule type="expression" priority="377" dxfId="0" stopIfTrue="1">
      <formula>#REF!=1</formula>
    </cfRule>
  </conditionalFormatting>
  <conditionalFormatting sqref="E64">
    <cfRule type="expression" priority="371" dxfId="3" stopIfTrue="1">
      <formula>AC64&gt;4</formula>
    </cfRule>
  </conditionalFormatting>
  <conditionalFormatting sqref="E64">
    <cfRule type="expression" priority="368" dxfId="2" stopIfTrue="1">
      <formula>AC64&lt;1</formula>
    </cfRule>
    <cfRule type="expression" priority="369" dxfId="1" stopIfTrue="1">
      <formula>AC64=1</formula>
    </cfRule>
    <cfRule type="expression" priority="370" dxfId="0" stopIfTrue="1">
      <formula>AND(AC64&gt;1,AC64&lt;4)</formula>
    </cfRule>
  </conditionalFormatting>
  <conditionalFormatting sqref="G91:J91">
    <cfRule type="expression" priority="354" dxfId="7" stopIfTrue="1">
      <formula>$AE91=0</formula>
    </cfRule>
  </conditionalFormatting>
  <conditionalFormatting sqref="E91">
    <cfRule type="expression" priority="355" dxfId="3" stopIfTrue="1">
      <formula>#REF!&gt;1</formula>
    </cfRule>
  </conditionalFormatting>
  <conditionalFormatting sqref="E91">
    <cfRule type="expression" priority="356" dxfId="2" stopIfTrue="1">
      <formula>#REF!&lt;1</formula>
    </cfRule>
    <cfRule type="expression" priority="357" dxfId="0" stopIfTrue="1">
      <formula>#REF!=1</formula>
    </cfRule>
  </conditionalFormatting>
  <conditionalFormatting sqref="E91">
    <cfRule type="expression" priority="351" dxfId="3" stopIfTrue="1">
      <formula>AC91&gt;4</formula>
    </cfRule>
  </conditionalFormatting>
  <conditionalFormatting sqref="E91">
    <cfRule type="expression" priority="348" dxfId="2" stopIfTrue="1">
      <formula>AC91&lt;1</formula>
    </cfRule>
    <cfRule type="expression" priority="349" dxfId="1" stopIfTrue="1">
      <formula>AC91=1</formula>
    </cfRule>
    <cfRule type="expression" priority="350" dxfId="0" stopIfTrue="1">
      <formula>AND(AC91&gt;1,AC91&lt;4)</formula>
    </cfRule>
  </conditionalFormatting>
  <conditionalFormatting sqref="G92:J92">
    <cfRule type="expression" priority="344" dxfId="7" stopIfTrue="1">
      <formula>$AE92=0</formula>
    </cfRule>
  </conditionalFormatting>
  <conditionalFormatting sqref="E92">
    <cfRule type="expression" priority="345" dxfId="3" stopIfTrue="1">
      <formula>#REF!&gt;1</formula>
    </cfRule>
  </conditionalFormatting>
  <conditionalFormatting sqref="E92">
    <cfRule type="expression" priority="346" dxfId="2" stopIfTrue="1">
      <formula>#REF!&lt;1</formula>
    </cfRule>
    <cfRule type="expression" priority="347" dxfId="0" stopIfTrue="1">
      <formula>#REF!=1</formula>
    </cfRule>
  </conditionalFormatting>
  <conditionalFormatting sqref="E92">
    <cfRule type="expression" priority="341" dxfId="3" stopIfTrue="1">
      <formula>AC92&gt;4</formula>
    </cfRule>
  </conditionalFormatting>
  <conditionalFormatting sqref="E92">
    <cfRule type="expression" priority="338" dxfId="2" stopIfTrue="1">
      <formula>AC92&lt;1</formula>
    </cfRule>
    <cfRule type="expression" priority="339" dxfId="1" stopIfTrue="1">
      <formula>AC92=1</formula>
    </cfRule>
    <cfRule type="expression" priority="340" dxfId="0" stopIfTrue="1">
      <formula>AND(AC92&gt;1,AC92&lt;4)</formula>
    </cfRule>
  </conditionalFormatting>
  <conditionalFormatting sqref="G148:J148">
    <cfRule type="expression" priority="324" dxfId="7" stopIfTrue="1">
      <formula>$AE148=0</formula>
    </cfRule>
  </conditionalFormatting>
  <conditionalFormatting sqref="E148">
    <cfRule type="expression" priority="325" dxfId="3" stopIfTrue="1">
      <formula>#REF!&gt;1</formula>
    </cfRule>
  </conditionalFormatting>
  <conditionalFormatting sqref="E148">
    <cfRule type="expression" priority="326" dxfId="2" stopIfTrue="1">
      <formula>#REF!&lt;1</formula>
    </cfRule>
    <cfRule type="expression" priority="327" dxfId="0" stopIfTrue="1">
      <formula>#REF!=1</formula>
    </cfRule>
  </conditionalFormatting>
  <conditionalFormatting sqref="E148">
    <cfRule type="expression" priority="321" dxfId="3" stopIfTrue="1">
      <formula>AC148&gt;4</formula>
    </cfRule>
  </conditionalFormatting>
  <conditionalFormatting sqref="E148">
    <cfRule type="expression" priority="318" dxfId="2" stopIfTrue="1">
      <formula>AC148&lt;1</formula>
    </cfRule>
    <cfRule type="expression" priority="319" dxfId="1" stopIfTrue="1">
      <formula>AC148=1</formula>
    </cfRule>
    <cfRule type="expression" priority="320" dxfId="0" stopIfTrue="1">
      <formula>AND(AC148&gt;1,AC148&lt;4)</formula>
    </cfRule>
  </conditionalFormatting>
  <conditionalFormatting sqref="E244">
    <cfRule type="expression" priority="304" dxfId="17" stopIfTrue="1">
      <formula>#REF!="ne"</formula>
    </cfRule>
  </conditionalFormatting>
  <conditionalFormatting sqref="G244:J244">
    <cfRule type="expression" priority="303" dxfId="7" stopIfTrue="1">
      <formula>$AE244=0</formula>
    </cfRule>
  </conditionalFormatting>
  <conditionalFormatting sqref="E244">
    <cfRule type="expression" priority="305" dxfId="3" stopIfTrue="1">
      <formula>#REF!&gt;1</formula>
    </cfRule>
  </conditionalFormatting>
  <conditionalFormatting sqref="E244">
    <cfRule type="expression" priority="306" dxfId="2" stopIfTrue="1">
      <formula>#REF!&lt;1</formula>
    </cfRule>
    <cfRule type="expression" priority="307" dxfId="0" stopIfTrue="1">
      <formula>#REF!=1</formula>
    </cfRule>
  </conditionalFormatting>
  <conditionalFormatting sqref="E244">
    <cfRule type="expression" priority="300" dxfId="3" stopIfTrue="1">
      <formula>AC244&gt;4</formula>
    </cfRule>
  </conditionalFormatting>
  <conditionalFormatting sqref="E244">
    <cfRule type="expression" priority="297" dxfId="2" stopIfTrue="1">
      <formula>AC244&lt;1</formula>
    </cfRule>
    <cfRule type="expression" priority="298" dxfId="1" stopIfTrue="1">
      <formula>AC244=1</formula>
    </cfRule>
    <cfRule type="expression" priority="299" dxfId="0" stopIfTrue="1">
      <formula>AND(AC244&gt;1,AC244&lt;4)</formula>
    </cfRule>
  </conditionalFormatting>
  <conditionalFormatting sqref="E258">
    <cfRule type="expression" priority="282" dxfId="17" stopIfTrue="1">
      <formula>#REF!="ne"</formula>
    </cfRule>
  </conditionalFormatting>
  <conditionalFormatting sqref="G258:J258">
    <cfRule type="expression" priority="281" dxfId="7" stopIfTrue="1">
      <formula>$AE258=0</formula>
    </cfRule>
  </conditionalFormatting>
  <conditionalFormatting sqref="E258">
    <cfRule type="expression" priority="283" dxfId="3" stopIfTrue="1">
      <formula>#REF!&gt;1</formula>
    </cfRule>
  </conditionalFormatting>
  <conditionalFormatting sqref="E258">
    <cfRule type="expression" priority="284" dxfId="2" stopIfTrue="1">
      <formula>#REF!&lt;1</formula>
    </cfRule>
    <cfRule type="expression" priority="285" dxfId="0" stopIfTrue="1">
      <formula>#REF!=1</formula>
    </cfRule>
  </conditionalFormatting>
  <conditionalFormatting sqref="E258">
    <cfRule type="expression" priority="278" dxfId="3" stopIfTrue="1">
      <formula>AC258&gt;4</formula>
    </cfRule>
  </conditionalFormatting>
  <conditionalFormatting sqref="E258">
    <cfRule type="expression" priority="275" dxfId="2" stopIfTrue="1">
      <formula>AC258&lt;1</formula>
    </cfRule>
    <cfRule type="expression" priority="276" dxfId="1" stopIfTrue="1">
      <formula>AC258=1</formula>
    </cfRule>
    <cfRule type="expression" priority="277" dxfId="0" stopIfTrue="1">
      <formula>AND(AC258&gt;1,AC258&lt;4)</formula>
    </cfRule>
  </conditionalFormatting>
  <conditionalFormatting sqref="E260">
    <cfRule type="expression" priority="271" dxfId="17" stopIfTrue="1">
      <formula>#REF!="ne"</formula>
    </cfRule>
  </conditionalFormatting>
  <conditionalFormatting sqref="G260:J260">
    <cfRule type="expression" priority="270" dxfId="7" stopIfTrue="1">
      <formula>$AE260=0</formula>
    </cfRule>
  </conditionalFormatting>
  <conditionalFormatting sqref="E260">
    <cfRule type="expression" priority="272" dxfId="3" stopIfTrue="1">
      <formula>#REF!&gt;1</formula>
    </cfRule>
  </conditionalFormatting>
  <conditionalFormatting sqref="E260">
    <cfRule type="expression" priority="273" dxfId="2" stopIfTrue="1">
      <formula>#REF!&lt;1</formula>
    </cfRule>
    <cfRule type="expression" priority="274" dxfId="0" stopIfTrue="1">
      <formula>#REF!=1</formula>
    </cfRule>
  </conditionalFormatting>
  <conditionalFormatting sqref="E260">
    <cfRule type="expression" priority="267" dxfId="3" stopIfTrue="1">
      <formula>AC260&gt;4</formula>
    </cfRule>
  </conditionalFormatting>
  <conditionalFormatting sqref="E260">
    <cfRule type="expression" priority="264" dxfId="2" stopIfTrue="1">
      <formula>AC260&lt;1</formula>
    </cfRule>
    <cfRule type="expression" priority="265" dxfId="1" stopIfTrue="1">
      <formula>AC260=1</formula>
    </cfRule>
    <cfRule type="expression" priority="266" dxfId="0" stopIfTrue="1">
      <formula>AND(AC260&gt;1,AC260&lt;4)</formula>
    </cfRule>
  </conditionalFormatting>
  <conditionalFormatting sqref="G329:J329">
    <cfRule type="expression" priority="209" dxfId="7" stopIfTrue="1">
      <formula>$AE329=0</formula>
    </cfRule>
  </conditionalFormatting>
  <conditionalFormatting sqref="E329">
    <cfRule type="expression" priority="210" dxfId="3" stopIfTrue="1">
      <formula>#REF!&gt;1</formula>
    </cfRule>
  </conditionalFormatting>
  <conditionalFormatting sqref="E329">
    <cfRule type="expression" priority="211" dxfId="2" stopIfTrue="1">
      <formula>#REF!&lt;1</formula>
    </cfRule>
    <cfRule type="expression" priority="212" dxfId="0" stopIfTrue="1">
      <formula>#REF!=1</formula>
    </cfRule>
  </conditionalFormatting>
  <conditionalFormatting sqref="E329">
    <cfRule type="expression" priority="206" dxfId="3" stopIfTrue="1">
      <formula>AC329&gt;4</formula>
    </cfRule>
  </conditionalFormatting>
  <conditionalFormatting sqref="E329">
    <cfRule type="expression" priority="203" dxfId="2" stopIfTrue="1">
      <formula>AC329&lt;1</formula>
    </cfRule>
    <cfRule type="expression" priority="204" dxfId="1" stopIfTrue="1">
      <formula>AC329=1</formula>
    </cfRule>
    <cfRule type="expression" priority="205" dxfId="0" stopIfTrue="1">
      <formula>AND(AC329&gt;1,AC329&lt;4)</formula>
    </cfRule>
  </conditionalFormatting>
  <conditionalFormatting sqref="G331:J331">
    <cfRule type="expression" priority="199" dxfId="7" stopIfTrue="1">
      <formula>$AE331=0</formula>
    </cfRule>
  </conditionalFormatting>
  <conditionalFormatting sqref="E331">
    <cfRule type="expression" priority="200" dxfId="3" stopIfTrue="1">
      <formula>#REF!&gt;1</formula>
    </cfRule>
  </conditionalFormatting>
  <conditionalFormatting sqref="E331">
    <cfRule type="expression" priority="201" dxfId="2" stopIfTrue="1">
      <formula>#REF!&lt;1</formula>
    </cfRule>
    <cfRule type="expression" priority="202" dxfId="0" stopIfTrue="1">
      <formula>#REF!=1</formula>
    </cfRule>
  </conditionalFormatting>
  <conditionalFormatting sqref="E331">
    <cfRule type="expression" priority="196" dxfId="3" stopIfTrue="1">
      <formula>AC331&gt;4</formula>
    </cfRule>
  </conditionalFormatting>
  <conditionalFormatting sqref="E331">
    <cfRule type="expression" priority="193" dxfId="2" stopIfTrue="1">
      <formula>AC331&lt;1</formula>
    </cfRule>
    <cfRule type="expression" priority="194" dxfId="1" stopIfTrue="1">
      <formula>AC331=1</formula>
    </cfRule>
    <cfRule type="expression" priority="195" dxfId="0" stopIfTrue="1">
      <formula>AND(AC331&gt;1,AC331&lt;4)</formula>
    </cfRule>
  </conditionalFormatting>
  <conditionalFormatting sqref="G81:J81">
    <cfRule type="expression" priority="189" dxfId="7" stopIfTrue="1">
      <formula>$AE81=0</formula>
    </cfRule>
  </conditionalFormatting>
  <conditionalFormatting sqref="E81">
    <cfRule type="expression" priority="190" dxfId="3" stopIfTrue="1">
      <formula>#REF!&gt;1</formula>
    </cfRule>
  </conditionalFormatting>
  <conditionalFormatting sqref="E81">
    <cfRule type="expression" priority="191" dxfId="2" stopIfTrue="1">
      <formula>#REF!&lt;1</formula>
    </cfRule>
    <cfRule type="expression" priority="192" dxfId="0" stopIfTrue="1">
      <formula>#REF!=1</formula>
    </cfRule>
  </conditionalFormatting>
  <conditionalFormatting sqref="E81">
    <cfRule type="expression" priority="186" dxfId="3" stopIfTrue="1">
      <formula>AC81&gt;4</formula>
    </cfRule>
  </conditionalFormatting>
  <conditionalFormatting sqref="E81">
    <cfRule type="expression" priority="183" dxfId="2" stopIfTrue="1">
      <formula>AC81&lt;1</formula>
    </cfRule>
    <cfRule type="expression" priority="184" dxfId="1" stopIfTrue="1">
      <formula>AC81=1</formula>
    </cfRule>
    <cfRule type="expression" priority="185" dxfId="0" stopIfTrue="1">
      <formula>AND(AC81&gt;1,AC81&lt;4)</formula>
    </cfRule>
  </conditionalFormatting>
  <conditionalFormatting sqref="G191:J191">
    <cfRule type="expression" priority="179" dxfId="7" stopIfTrue="1">
      <formula>$AE191=0</formula>
    </cfRule>
  </conditionalFormatting>
  <conditionalFormatting sqref="E191">
    <cfRule type="expression" priority="180" dxfId="3" stopIfTrue="1">
      <formula>#REF!&gt;1</formula>
    </cfRule>
  </conditionalFormatting>
  <conditionalFormatting sqref="E191">
    <cfRule type="expression" priority="181" dxfId="2" stopIfTrue="1">
      <formula>#REF!&lt;1</formula>
    </cfRule>
    <cfRule type="expression" priority="182" dxfId="0" stopIfTrue="1">
      <formula>#REF!=1</formula>
    </cfRule>
  </conditionalFormatting>
  <conditionalFormatting sqref="E191">
    <cfRule type="expression" priority="176" dxfId="3" stopIfTrue="1">
      <formula>AC191&gt;4</formula>
    </cfRule>
  </conditionalFormatting>
  <conditionalFormatting sqref="E191">
    <cfRule type="expression" priority="173" dxfId="2" stopIfTrue="1">
      <formula>AC191&lt;1</formula>
    </cfRule>
    <cfRule type="expression" priority="174" dxfId="1" stopIfTrue="1">
      <formula>AC191=1</formula>
    </cfRule>
    <cfRule type="expression" priority="175" dxfId="0" stopIfTrue="1">
      <formula>AND(AC191&gt;1,AC191&lt;4)</formula>
    </cfRule>
  </conditionalFormatting>
  <conditionalFormatting sqref="G140:J140">
    <cfRule type="expression" priority="169" dxfId="7" stopIfTrue="1">
      <formula>$AE140=0</formula>
    </cfRule>
  </conditionalFormatting>
  <conditionalFormatting sqref="E140">
    <cfRule type="expression" priority="170" dxfId="3" stopIfTrue="1">
      <formula>#REF!&gt;1</formula>
    </cfRule>
  </conditionalFormatting>
  <conditionalFormatting sqref="E140">
    <cfRule type="expression" priority="171" dxfId="2" stopIfTrue="1">
      <formula>#REF!&lt;1</formula>
    </cfRule>
    <cfRule type="expression" priority="172" dxfId="0" stopIfTrue="1">
      <formula>#REF!=1</formula>
    </cfRule>
  </conditionalFormatting>
  <conditionalFormatting sqref="E140">
    <cfRule type="expression" priority="167" dxfId="3" stopIfTrue="1">
      <formula>AC140&gt;4</formula>
    </cfRule>
  </conditionalFormatting>
  <conditionalFormatting sqref="E140">
    <cfRule type="expression" priority="164" dxfId="2" stopIfTrue="1">
      <formula>AC140&lt;1</formula>
    </cfRule>
    <cfRule type="expression" priority="165" dxfId="1" stopIfTrue="1">
      <formula>AC140=1</formula>
    </cfRule>
    <cfRule type="expression" priority="166" dxfId="0" stopIfTrue="1">
      <formula>AND(AC140&gt;1,AC140&lt;4)</formula>
    </cfRule>
  </conditionalFormatting>
  <conditionalFormatting sqref="G55:J55">
    <cfRule type="expression" priority="160" dxfId="7" stopIfTrue="1">
      <formula>$AE55=0</formula>
    </cfRule>
  </conditionalFormatting>
  <conditionalFormatting sqref="E55">
    <cfRule type="expression" priority="161" dxfId="3" stopIfTrue="1">
      <formula>#REF!&gt;1</formula>
    </cfRule>
  </conditionalFormatting>
  <conditionalFormatting sqref="E55">
    <cfRule type="expression" priority="162" dxfId="2" stopIfTrue="1">
      <formula>#REF!&lt;1</formula>
    </cfRule>
    <cfRule type="expression" priority="163" dxfId="0" stopIfTrue="1">
      <formula>#REF!=1</formula>
    </cfRule>
  </conditionalFormatting>
  <conditionalFormatting sqref="E55">
    <cfRule type="expression" priority="157" dxfId="3" stopIfTrue="1">
      <formula>AC55&gt;4</formula>
    </cfRule>
  </conditionalFormatting>
  <conditionalFormatting sqref="E55">
    <cfRule type="expression" priority="154" dxfId="2" stopIfTrue="1">
      <formula>AC55&lt;1</formula>
    </cfRule>
    <cfRule type="expression" priority="155" dxfId="1" stopIfTrue="1">
      <formula>AC55=1</formula>
    </cfRule>
    <cfRule type="expression" priority="156" dxfId="0" stopIfTrue="1">
      <formula>AND(AC55&gt;1,AC55&lt;4)</formula>
    </cfRule>
  </conditionalFormatting>
  <conditionalFormatting sqref="G76:J76">
    <cfRule type="expression" priority="150" dxfId="7" stopIfTrue="1">
      <formula>$AE76=0</formula>
    </cfRule>
  </conditionalFormatting>
  <conditionalFormatting sqref="E76">
    <cfRule type="expression" priority="151" dxfId="3" stopIfTrue="1">
      <formula>#REF!&gt;1</formula>
    </cfRule>
  </conditionalFormatting>
  <conditionalFormatting sqref="E76">
    <cfRule type="expression" priority="152" dxfId="2" stopIfTrue="1">
      <formula>#REF!&lt;1</formula>
    </cfRule>
    <cfRule type="expression" priority="153" dxfId="0" stopIfTrue="1">
      <formula>#REF!=1</formula>
    </cfRule>
  </conditionalFormatting>
  <conditionalFormatting sqref="E76">
    <cfRule type="expression" priority="147" dxfId="3" stopIfTrue="1">
      <formula>AC76&gt;4</formula>
    </cfRule>
  </conditionalFormatting>
  <conditionalFormatting sqref="E76">
    <cfRule type="expression" priority="144" dxfId="2" stopIfTrue="1">
      <formula>AC76&lt;1</formula>
    </cfRule>
    <cfRule type="expression" priority="145" dxfId="1" stopIfTrue="1">
      <formula>AC76=1</formula>
    </cfRule>
    <cfRule type="expression" priority="146" dxfId="0" stopIfTrue="1">
      <formula>AND(AC76&gt;1,AC76&lt;4)</formula>
    </cfRule>
  </conditionalFormatting>
  <conditionalFormatting sqref="G93:J93">
    <cfRule type="expression" priority="140" dxfId="7" stopIfTrue="1">
      <formula>$AE93=0</formula>
    </cfRule>
  </conditionalFormatting>
  <conditionalFormatting sqref="E93">
    <cfRule type="expression" priority="141" dxfId="3" stopIfTrue="1">
      <formula>#REF!&gt;1</formula>
    </cfRule>
  </conditionalFormatting>
  <conditionalFormatting sqref="E93">
    <cfRule type="expression" priority="142" dxfId="2" stopIfTrue="1">
      <formula>#REF!&lt;1</formula>
    </cfRule>
    <cfRule type="expression" priority="143" dxfId="0" stopIfTrue="1">
      <formula>#REF!=1</formula>
    </cfRule>
  </conditionalFormatting>
  <conditionalFormatting sqref="E93">
    <cfRule type="expression" priority="137" dxfId="3" stopIfTrue="1">
      <formula>AC93&gt;4</formula>
    </cfRule>
  </conditionalFormatting>
  <conditionalFormatting sqref="E93">
    <cfRule type="expression" priority="134" dxfId="2" stopIfTrue="1">
      <formula>AC93&lt;1</formula>
    </cfRule>
    <cfRule type="expression" priority="135" dxfId="1" stopIfTrue="1">
      <formula>AC93=1</formula>
    </cfRule>
    <cfRule type="expression" priority="136" dxfId="0" stopIfTrue="1">
      <formula>AND(AC93&gt;1,AC93&lt;4)</formula>
    </cfRule>
  </conditionalFormatting>
  <conditionalFormatting sqref="G360:J360">
    <cfRule type="expression" priority="100" dxfId="7" stopIfTrue="1">
      <formula>$AE360=0</formula>
    </cfRule>
  </conditionalFormatting>
  <conditionalFormatting sqref="E360">
    <cfRule type="expression" priority="101" dxfId="3" stopIfTrue="1">
      <formula>#REF!&gt;1</formula>
    </cfRule>
  </conditionalFormatting>
  <conditionalFormatting sqref="E360">
    <cfRule type="expression" priority="102" dxfId="2" stopIfTrue="1">
      <formula>#REF!&lt;1</formula>
    </cfRule>
    <cfRule type="expression" priority="103" dxfId="0" stopIfTrue="1">
      <formula>#REF!=1</formula>
    </cfRule>
  </conditionalFormatting>
  <conditionalFormatting sqref="E360">
    <cfRule type="expression" priority="97" dxfId="3" stopIfTrue="1">
      <formula>AC360&gt;4</formula>
    </cfRule>
  </conditionalFormatting>
  <conditionalFormatting sqref="E360">
    <cfRule type="expression" priority="94" dxfId="2" stopIfTrue="1">
      <formula>AC360&lt;1</formula>
    </cfRule>
    <cfRule type="expression" priority="95" dxfId="1" stopIfTrue="1">
      <formula>AC360=1</formula>
    </cfRule>
    <cfRule type="expression" priority="96" dxfId="0" stopIfTrue="1">
      <formula>AND(AC360&gt;1,AC360&lt;4)</formula>
    </cfRule>
  </conditionalFormatting>
  <conditionalFormatting sqref="G366:J366">
    <cfRule type="expression" priority="90" dxfId="7" stopIfTrue="1">
      <formula>$AE366=0</formula>
    </cfRule>
  </conditionalFormatting>
  <conditionalFormatting sqref="E366">
    <cfRule type="expression" priority="91" dxfId="3" stopIfTrue="1">
      <formula>#REF!&gt;1</formula>
    </cfRule>
  </conditionalFormatting>
  <conditionalFormatting sqref="E366">
    <cfRule type="expression" priority="92" dxfId="2" stopIfTrue="1">
      <formula>#REF!&lt;1</formula>
    </cfRule>
    <cfRule type="expression" priority="93" dxfId="0" stopIfTrue="1">
      <formula>#REF!=1</formula>
    </cfRule>
  </conditionalFormatting>
  <conditionalFormatting sqref="E366">
    <cfRule type="expression" priority="87" dxfId="3" stopIfTrue="1">
      <formula>AC366&gt;4</formula>
    </cfRule>
  </conditionalFormatting>
  <conditionalFormatting sqref="E366">
    <cfRule type="expression" priority="84" dxfId="2" stopIfTrue="1">
      <formula>AC366&lt;1</formula>
    </cfRule>
    <cfRule type="expression" priority="85" dxfId="1" stopIfTrue="1">
      <formula>AC366=1</formula>
    </cfRule>
    <cfRule type="expression" priority="86" dxfId="0" stopIfTrue="1">
      <formula>AND(AC366&gt;1,AC366&lt;4)</formula>
    </cfRule>
  </conditionalFormatting>
  <conditionalFormatting sqref="G367:J367">
    <cfRule type="expression" priority="80" dxfId="7" stopIfTrue="1">
      <formula>$AE367=0</formula>
    </cfRule>
  </conditionalFormatting>
  <conditionalFormatting sqref="E367">
    <cfRule type="expression" priority="81" dxfId="3" stopIfTrue="1">
      <formula>#REF!&gt;1</formula>
    </cfRule>
  </conditionalFormatting>
  <conditionalFormatting sqref="E367">
    <cfRule type="expression" priority="82" dxfId="2" stopIfTrue="1">
      <formula>#REF!&lt;1</formula>
    </cfRule>
    <cfRule type="expression" priority="83" dxfId="0" stopIfTrue="1">
      <formula>#REF!=1</formula>
    </cfRule>
  </conditionalFormatting>
  <conditionalFormatting sqref="E367">
    <cfRule type="expression" priority="77" dxfId="3" stopIfTrue="1">
      <formula>AC367&gt;4</formula>
    </cfRule>
  </conditionalFormatting>
  <conditionalFormatting sqref="E367">
    <cfRule type="expression" priority="74" dxfId="2" stopIfTrue="1">
      <formula>AC367&lt;1</formula>
    </cfRule>
    <cfRule type="expression" priority="75" dxfId="1" stopIfTrue="1">
      <formula>AC367=1</formula>
    </cfRule>
    <cfRule type="expression" priority="76" dxfId="0" stopIfTrue="1">
      <formula>AND(AC367&gt;1,AC367&lt;4)</formula>
    </cfRule>
  </conditionalFormatting>
  <conditionalFormatting sqref="G22:J22">
    <cfRule type="expression" priority="70" dxfId="7" stopIfTrue="1">
      <formula>$AE22=0</formula>
    </cfRule>
  </conditionalFormatting>
  <conditionalFormatting sqref="E22">
    <cfRule type="expression" priority="71" dxfId="3" stopIfTrue="1">
      <formula>#REF!&gt;1</formula>
    </cfRule>
  </conditionalFormatting>
  <conditionalFormatting sqref="E22">
    <cfRule type="expression" priority="72" dxfId="2" stopIfTrue="1">
      <formula>#REF!&lt;1</formula>
    </cfRule>
    <cfRule type="expression" priority="73" dxfId="0" stopIfTrue="1">
      <formula>#REF!=1</formula>
    </cfRule>
  </conditionalFormatting>
  <conditionalFormatting sqref="E22">
    <cfRule type="expression" priority="67" dxfId="3" stopIfTrue="1">
      <formula>AC22&gt;4</formula>
    </cfRule>
  </conditionalFormatting>
  <conditionalFormatting sqref="E22">
    <cfRule type="expression" priority="64" dxfId="2" stopIfTrue="1">
      <formula>AC22&lt;1</formula>
    </cfRule>
    <cfRule type="expression" priority="65" dxfId="1" stopIfTrue="1">
      <formula>AC22=1</formula>
    </cfRule>
    <cfRule type="expression" priority="66" dxfId="0" stopIfTrue="1">
      <formula>AND(AC22&gt;1,AC22&lt;4)</formula>
    </cfRule>
  </conditionalFormatting>
  <conditionalFormatting sqref="G123:J123">
    <cfRule type="expression" priority="60" dxfId="7" stopIfTrue="1">
      <formula>$AE123=0</formula>
    </cfRule>
  </conditionalFormatting>
  <conditionalFormatting sqref="E123">
    <cfRule type="expression" priority="61" dxfId="3" stopIfTrue="1">
      <formula>#REF!&gt;1</formula>
    </cfRule>
  </conditionalFormatting>
  <conditionalFormatting sqref="E123">
    <cfRule type="expression" priority="62" dxfId="2" stopIfTrue="1">
      <formula>#REF!&lt;1</formula>
    </cfRule>
    <cfRule type="expression" priority="63" dxfId="0" stopIfTrue="1">
      <formula>#REF!=1</formula>
    </cfRule>
  </conditionalFormatting>
  <conditionalFormatting sqref="E123">
    <cfRule type="expression" priority="57" dxfId="3" stopIfTrue="1">
      <formula>AC123&gt;4</formula>
    </cfRule>
  </conditionalFormatting>
  <conditionalFormatting sqref="E123">
    <cfRule type="expression" priority="54" dxfId="2" stopIfTrue="1">
      <formula>AC123&lt;1</formula>
    </cfRule>
    <cfRule type="expression" priority="55" dxfId="1" stopIfTrue="1">
      <formula>AC123=1</formula>
    </cfRule>
    <cfRule type="expression" priority="56" dxfId="0" stopIfTrue="1">
      <formula>AND(AC123&gt;1,AC123&lt;4)</formula>
    </cfRule>
  </conditionalFormatting>
  <conditionalFormatting sqref="E279">
    <cfRule type="expression" priority="29" dxfId="17" stopIfTrue="1">
      <formula>#REF!="ne"</formula>
    </cfRule>
  </conditionalFormatting>
  <conditionalFormatting sqref="G279:J279">
    <cfRule type="expression" priority="28" dxfId="7" stopIfTrue="1">
      <formula>$AE279=0</formula>
    </cfRule>
  </conditionalFormatting>
  <conditionalFormatting sqref="E279">
    <cfRule type="expression" priority="30" dxfId="3" stopIfTrue="1">
      <formula>#REF!&gt;1</formula>
    </cfRule>
  </conditionalFormatting>
  <conditionalFormatting sqref="E279">
    <cfRule type="expression" priority="31" dxfId="2" stopIfTrue="1">
      <formula>#REF!&lt;1</formula>
    </cfRule>
    <cfRule type="expression" priority="32" dxfId="0" stopIfTrue="1">
      <formula>#REF!=1</formula>
    </cfRule>
  </conditionalFormatting>
  <conditionalFormatting sqref="E279">
    <cfRule type="expression" priority="25" dxfId="3" stopIfTrue="1">
      <formula>AC279&gt;4</formula>
    </cfRule>
  </conditionalFormatting>
  <conditionalFormatting sqref="E279">
    <cfRule type="expression" priority="22" dxfId="2" stopIfTrue="1">
      <formula>AC279&lt;1</formula>
    </cfRule>
    <cfRule type="expression" priority="23" dxfId="1" stopIfTrue="1">
      <formula>AC279=1</formula>
    </cfRule>
    <cfRule type="expression" priority="24" dxfId="0" stopIfTrue="1">
      <formula>AND(AC279&gt;1,AC279&lt;4)</formula>
    </cfRule>
  </conditionalFormatting>
  <conditionalFormatting sqref="E214">
    <cfRule type="expression" priority="8" dxfId="8" stopIfTrue="1">
      <formula>#REF!="ne"</formula>
    </cfRule>
  </conditionalFormatting>
  <conditionalFormatting sqref="G214:J214">
    <cfRule type="expression" priority="7" dxfId="7" stopIfTrue="1">
      <formula>$AE214=0</formula>
    </cfRule>
  </conditionalFormatting>
  <conditionalFormatting sqref="E214">
    <cfRule type="expression" priority="9" dxfId="3" stopIfTrue="1">
      <formula>#REF!&gt;1</formula>
    </cfRule>
  </conditionalFormatting>
  <conditionalFormatting sqref="E214">
    <cfRule type="expression" priority="10" dxfId="2" stopIfTrue="1">
      <formula>#REF!&lt;1</formula>
    </cfRule>
    <cfRule type="expression" priority="11" dxfId="0" stopIfTrue="1">
      <formula>#REF!=1</formula>
    </cfRule>
  </conditionalFormatting>
  <conditionalFormatting sqref="E214">
    <cfRule type="expression" priority="4" dxfId="3" stopIfTrue="1">
      <formula>AC214&gt;4</formula>
    </cfRule>
  </conditionalFormatting>
  <conditionalFormatting sqref="E214">
    <cfRule type="expression" priority="1" dxfId="2" stopIfTrue="1">
      <formula>AC214&lt;1</formula>
    </cfRule>
    <cfRule type="expression" priority="2" dxfId="1" stopIfTrue="1">
      <formula>AC214=1</formula>
    </cfRule>
    <cfRule type="expression" priority="3" dxfId="0" stopIfTrue="1">
      <formula>AND(AC214&gt;1,AC214&lt;4)</formula>
    </cfRule>
  </conditionalFormatting>
  <printOptions/>
  <pageMargins left="0.7086614173228347" right="0.7086614173228347" top="0.7874015748031497" bottom="0.7874015748031497" header="0.31496062992125984" footer="0.31496062992125984"/>
  <pageSetup fitToHeight="0" fitToWidth="1" horizontalDpi="300" verticalDpi="3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Chalupník Jiří</dc:creator>
  <cp:keywords/>
  <dc:description/>
  <cp:lastModifiedBy>Chalupník Jiří</cp:lastModifiedBy>
  <cp:lastPrinted>2015-09-01T08:40:07Z</cp:lastPrinted>
  <dcterms:created xsi:type="dcterms:W3CDTF">2009-03-26T08:04:52Z</dcterms:created>
  <dcterms:modified xsi:type="dcterms:W3CDTF">2016-12-20T11:48:46Z</dcterms:modified>
  <cp:category/>
  <cp:version/>
  <cp:contentType/>
  <cp:contentStatus/>
</cp:coreProperties>
</file>