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5" yWindow="2175" windowWidth="21075" windowHeight="9540"/>
  </bookViews>
  <sheets>
    <sheet name="Žádost" sheetId="3" r:id="rId1"/>
    <sheet name="data" sheetId="2" r:id="rId2"/>
    <sheet name="Data VZOR" sheetId="52" r:id="rId3"/>
    <sheet name="Událost (1)" sheetId="1" r:id="rId4"/>
    <sheet name="Událost (2)" sheetId="33" r:id="rId5"/>
    <sheet name="Událost (3)" sheetId="34" r:id="rId6"/>
    <sheet name="Událost (4)" sheetId="35" r:id="rId7"/>
    <sheet name="Událost (5)" sheetId="36" r:id="rId8"/>
    <sheet name="Událost (6)" sheetId="37" r:id="rId9"/>
    <sheet name="Událost (7)" sheetId="38" r:id="rId10"/>
    <sheet name="Událost (8)" sheetId="39" r:id="rId11"/>
    <sheet name="Událost (9)" sheetId="40" r:id="rId12"/>
    <sheet name="Událost (10)" sheetId="41" r:id="rId13"/>
    <sheet name="Událost (11)" sheetId="42" r:id="rId14"/>
    <sheet name="Událost (12)" sheetId="43" r:id="rId15"/>
    <sheet name="Událost (13)" sheetId="44" r:id="rId16"/>
    <sheet name="Událost (14)" sheetId="45" r:id="rId17"/>
    <sheet name="Událost (15)" sheetId="46" r:id="rId18"/>
    <sheet name="Událost (16)" sheetId="47" r:id="rId19"/>
    <sheet name="Událost (17)" sheetId="48" r:id="rId20"/>
    <sheet name="Událost (18)" sheetId="49" r:id="rId21"/>
    <sheet name="Událost (19)" sheetId="50" r:id="rId22"/>
    <sheet name="Událost (20)" sheetId="51" r:id="rId23"/>
  </sheets>
  <definedNames>
    <definedName name="_xlnm.Print_Area" localSheetId="1">data!$A$1:$E$36</definedName>
    <definedName name="_xlnm.Print_Area" localSheetId="2">'Data VZOR'!$A$1:$E$36</definedName>
    <definedName name="_xlnm.Print_Area" localSheetId="3">'Událost (1)'!$A$1:$H$42</definedName>
    <definedName name="_xlnm.Print_Area" localSheetId="12">'Událost (10)'!$A$1:$H$42</definedName>
    <definedName name="_xlnm.Print_Area" localSheetId="13">'Událost (11)'!$A$1:$H$42</definedName>
    <definedName name="_xlnm.Print_Area" localSheetId="14">'Událost (12)'!$A$1:$H$42</definedName>
    <definedName name="_xlnm.Print_Area" localSheetId="15">'Událost (13)'!$A$1:$H$42</definedName>
    <definedName name="_xlnm.Print_Area" localSheetId="16">'Událost (14)'!$A$1:$H$42</definedName>
    <definedName name="_xlnm.Print_Area" localSheetId="17">'Událost (15)'!$A$1:$H$42</definedName>
    <definedName name="_xlnm.Print_Area" localSheetId="18">'Událost (16)'!$A$1:$H$42</definedName>
    <definedName name="_xlnm.Print_Area" localSheetId="19">'Událost (17)'!$A$1:$H$42</definedName>
    <definedName name="_xlnm.Print_Area" localSheetId="20">'Událost (18)'!$A$1:$H$42</definedName>
    <definedName name="_xlnm.Print_Area" localSheetId="21">'Událost (19)'!$A$1:$H$42</definedName>
    <definedName name="_xlnm.Print_Area" localSheetId="4">'Událost (2)'!$A$1:$H$42</definedName>
    <definedName name="_xlnm.Print_Area" localSheetId="22">'Událost (20)'!$A$1:$H$42</definedName>
    <definedName name="_xlnm.Print_Area" localSheetId="5">'Událost (3)'!$A$1:$H$42</definedName>
    <definedName name="_xlnm.Print_Area" localSheetId="6">'Událost (4)'!$A$1:$H$42</definedName>
    <definedName name="_xlnm.Print_Area" localSheetId="7">'Událost (5)'!$A$1:$H$42</definedName>
    <definedName name="_xlnm.Print_Area" localSheetId="8">'Událost (6)'!$A$1:$H$42</definedName>
    <definedName name="_xlnm.Print_Area" localSheetId="9">'Událost (7)'!$A$1:$H$42</definedName>
    <definedName name="_xlnm.Print_Area" localSheetId="10">'Událost (8)'!$A$1:$H$42</definedName>
    <definedName name="_xlnm.Print_Area" localSheetId="11">'Událost (9)'!$A$1:$H$42</definedName>
  </definedNames>
  <calcPr calcId="125725"/>
</workbook>
</file>

<file path=xl/calcChain.xml><?xml version="1.0" encoding="utf-8"?>
<calcChain xmlns="http://schemas.openxmlformats.org/spreadsheetml/2006/main">
  <c r="D34" i="52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F177" i="3"/>
  <c r="F66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F132"/>
  <c r="F131"/>
  <c r="H39" i="51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50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9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8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7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6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5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4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3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2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1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40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9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8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7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6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5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4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H39" i="33"/>
  <c r="H38"/>
  <c r="H37"/>
  <c r="H36"/>
  <c r="H35"/>
  <c r="H32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C1"/>
  <c r="C1" i="1"/>
  <c r="D2" i="2"/>
  <c r="G8" i="1"/>
  <c r="C93" i="3"/>
  <c r="F20" i="1"/>
  <c r="G20" s="1"/>
  <c r="D55" i="3" l="1"/>
  <c r="D54"/>
  <c r="D50"/>
  <c r="D51"/>
  <c r="D52"/>
  <c r="D53"/>
  <c r="D49"/>
  <c r="D47"/>
  <c r="D48"/>
  <c r="D46"/>
  <c r="D45"/>
  <c r="E33"/>
  <c r="F171"/>
  <c r="E56"/>
  <c r="E113"/>
  <c r="F13"/>
  <c r="D56" l="1"/>
  <c r="B93" l="1"/>
  <c r="A93"/>
  <c r="F129" l="1"/>
  <c r="F130"/>
  <c r="F186"/>
  <c r="F189"/>
  <c r="F188"/>
  <c r="A190"/>
  <c r="A187"/>
  <c r="A188"/>
  <c r="A189"/>
  <c r="A186"/>
  <c r="A185"/>
  <c r="F190"/>
  <c r="F187"/>
  <c r="A2" i="2"/>
  <c r="F185" i="3"/>
  <c r="E171"/>
  <c r="D23" i="2"/>
  <c r="C23"/>
  <c r="E9"/>
  <c r="D9"/>
  <c r="H32" i="1"/>
  <c r="H35"/>
  <c r="H36"/>
  <c r="H37"/>
  <c r="H38"/>
  <c r="H39"/>
  <c r="A1" i="49" l="1"/>
  <c r="A1" i="48"/>
  <c r="A1" i="45"/>
  <c r="A1" i="43"/>
  <c r="A1" i="42"/>
  <c r="A1" i="40"/>
  <c r="A1" i="37"/>
  <c r="A1" i="36"/>
  <c r="A1" i="34"/>
  <c r="A1" i="51"/>
  <c r="A1" i="50"/>
  <c r="A1" i="47"/>
  <c r="A1" i="46"/>
  <c r="A1" i="44"/>
  <c r="A1" i="41"/>
  <c r="A1" i="39"/>
  <c r="A1" i="38"/>
  <c r="A1" i="35"/>
  <c r="A1" i="33"/>
  <c r="F199" i="3"/>
  <c r="D25" i="2"/>
  <c r="D26"/>
  <c r="D27"/>
  <c r="D28"/>
  <c r="D29"/>
  <c r="D30"/>
  <c r="D31"/>
  <c r="D32"/>
  <c r="D33"/>
  <c r="D34"/>
  <c r="C25"/>
  <c r="C26"/>
  <c r="C27"/>
  <c r="C28"/>
  <c r="C29"/>
  <c r="C30"/>
  <c r="C31"/>
  <c r="C32"/>
  <c r="C33"/>
  <c r="C34"/>
  <c r="D24"/>
  <c r="C24"/>
  <c r="D21"/>
  <c r="E21"/>
  <c r="E11"/>
  <c r="E12"/>
  <c r="E13"/>
  <c r="E14"/>
  <c r="E15"/>
  <c r="E16"/>
  <c r="E17"/>
  <c r="E18"/>
  <c r="E19"/>
  <c r="E20"/>
  <c r="E10"/>
  <c r="D11"/>
  <c r="G6" i="1" s="1"/>
  <c r="D12" i="2"/>
  <c r="D13"/>
  <c r="D14"/>
  <c r="D15"/>
  <c r="D16"/>
  <c r="D17"/>
  <c r="D18"/>
  <c r="D19"/>
  <c r="D20"/>
  <c r="D10"/>
  <c r="F28" i="1" l="1"/>
  <c r="G28" s="1"/>
  <c r="F26"/>
  <c r="G26" s="1"/>
  <c r="F24"/>
  <c r="G24" s="1"/>
  <c r="F22"/>
  <c r="G22" s="1"/>
  <c r="F29"/>
  <c r="G29" s="1"/>
  <c r="F25"/>
  <c r="G25" s="1"/>
  <c r="F23"/>
  <c r="G23" s="1"/>
  <c r="F27"/>
  <c r="G27" s="1"/>
  <c r="F21"/>
  <c r="G21" s="1"/>
  <c r="G16" i="51"/>
  <c r="H16" s="1"/>
  <c r="G14"/>
  <c r="H14" s="1"/>
  <c r="G12"/>
  <c r="H12" s="1"/>
  <c r="G10"/>
  <c r="H10" s="1"/>
  <c r="G8"/>
  <c r="H8" s="1"/>
  <c r="G6"/>
  <c r="G16" i="50"/>
  <c r="H16" s="1"/>
  <c r="G14"/>
  <c r="H14" s="1"/>
  <c r="G12"/>
  <c r="H12" s="1"/>
  <c r="G10"/>
  <c r="H10" s="1"/>
  <c r="G8"/>
  <c r="H8" s="1"/>
  <c r="G6"/>
  <c r="G16" i="49"/>
  <c r="H16" s="1"/>
  <c r="G14"/>
  <c r="H14" s="1"/>
  <c r="G12"/>
  <c r="H12" s="1"/>
  <c r="G10"/>
  <c r="H10" s="1"/>
  <c r="G8"/>
  <c r="H8" s="1"/>
  <c r="G6"/>
  <c r="G13" i="48"/>
  <c r="H13" s="1"/>
  <c r="G11"/>
  <c r="H11" s="1"/>
  <c r="G9"/>
  <c r="H9" s="1"/>
  <c r="G7"/>
  <c r="H7" s="1"/>
  <c r="G15" i="47"/>
  <c r="H15" s="1"/>
  <c r="G13"/>
  <c r="H13" s="1"/>
  <c r="G11"/>
  <c r="H11" s="1"/>
  <c r="G9"/>
  <c r="H9" s="1"/>
  <c r="G7"/>
  <c r="H7" s="1"/>
  <c r="G15" i="46"/>
  <c r="H15" s="1"/>
  <c r="G13"/>
  <c r="H13" s="1"/>
  <c r="G11"/>
  <c r="H11" s="1"/>
  <c r="G9"/>
  <c r="H9" s="1"/>
  <c r="G7"/>
  <c r="H7" s="1"/>
  <c r="G15" i="45"/>
  <c r="H15" s="1"/>
  <c r="G13"/>
  <c r="H13" s="1"/>
  <c r="G11"/>
  <c r="H11" s="1"/>
  <c r="G9"/>
  <c r="H9" s="1"/>
  <c r="G7"/>
  <c r="H7" s="1"/>
  <c r="G16" i="44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6"/>
  <c r="G16" i="43"/>
  <c r="H16" s="1"/>
  <c r="G14"/>
  <c r="H14" s="1"/>
  <c r="G12"/>
  <c r="H12" s="1"/>
  <c r="G10"/>
  <c r="H10" s="1"/>
  <c r="G8"/>
  <c r="H8" s="1"/>
  <c r="G6"/>
  <c r="G15" i="42"/>
  <c r="H15" s="1"/>
  <c r="G13"/>
  <c r="H13" s="1"/>
  <c r="G11"/>
  <c r="H11" s="1"/>
  <c r="G9"/>
  <c r="H9" s="1"/>
  <c r="G7"/>
  <c r="H7" s="1"/>
  <c r="G15" i="41"/>
  <c r="H15" s="1"/>
  <c r="G13"/>
  <c r="H13" s="1"/>
  <c r="G11"/>
  <c r="H11" s="1"/>
  <c r="G9"/>
  <c r="H9" s="1"/>
  <c r="G7"/>
  <c r="H7" s="1"/>
  <c r="G15" i="40"/>
  <c r="H15" s="1"/>
  <c r="G13"/>
  <c r="H13" s="1"/>
  <c r="G11"/>
  <c r="H11" s="1"/>
  <c r="G9"/>
  <c r="H9" s="1"/>
  <c r="G7"/>
  <c r="H7" s="1"/>
  <c r="G15" i="39"/>
  <c r="H15" s="1"/>
  <c r="G13"/>
  <c r="H13" s="1"/>
  <c r="G11"/>
  <c r="H11" s="1"/>
  <c r="G9"/>
  <c r="H9" s="1"/>
  <c r="G7"/>
  <c r="H7" s="1"/>
  <c r="G15" i="38"/>
  <c r="H15" s="1"/>
  <c r="G13"/>
  <c r="H13" s="1"/>
  <c r="G11"/>
  <c r="H11" s="1"/>
  <c r="G9"/>
  <c r="H9" s="1"/>
  <c r="G7"/>
  <c r="H7" s="1"/>
  <c r="G15" i="37"/>
  <c r="H15" s="1"/>
  <c r="G13"/>
  <c r="H13" s="1"/>
  <c r="G11"/>
  <c r="H11" s="1"/>
  <c r="G9"/>
  <c r="H9" s="1"/>
  <c r="G7"/>
  <c r="H7" s="1"/>
  <c r="G15" i="36"/>
  <c r="H15" s="1"/>
  <c r="G13"/>
  <c r="H13" s="1"/>
  <c r="G11"/>
  <c r="H11" s="1"/>
  <c r="G9"/>
  <c r="H9" s="1"/>
  <c r="G7"/>
  <c r="H7" s="1"/>
  <c r="G15" i="35"/>
  <c r="H15" s="1"/>
  <c r="G13"/>
  <c r="H13" s="1"/>
  <c r="G11"/>
  <c r="H11" s="1"/>
  <c r="G9"/>
  <c r="H9" s="1"/>
  <c r="G7"/>
  <c r="H7" s="1"/>
  <c r="G15" i="34"/>
  <c r="H15" s="1"/>
  <c r="G13"/>
  <c r="H13" s="1"/>
  <c r="G11"/>
  <c r="H11" s="1"/>
  <c r="G9"/>
  <c r="H9" s="1"/>
  <c r="G7"/>
  <c r="H7" s="1"/>
  <c r="G15" i="33"/>
  <c r="H15" s="1"/>
  <c r="G13"/>
  <c r="H13" s="1"/>
  <c r="G11"/>
  <c r="H11" s="1"/>
  <c r="G9"/>
  <c r="H9" s="1"/>
  <c r="G7"/>
  <c r="H7" s="1"/>
  <c r="G15" i="51"/>
  <c r="H15" s="1"/>
  <c r="G13"/>
  <c r="H13" s="1"/>
  <c r="G11"/>
  <c r="H11" s="1"/>
  <c r="G9"/>
  <c r="H9" s="1"/>
  <c r="G7"/>
  <c r="H7" s="1"/>
  <c r="G15" i="50"/>
  <c r="H15" s="1"/>
  <c r="G13"/>
  <c r="H13" s="1"/>
  <c r="G11"/>
  <c r="H11" s="1"/>
  <c r="G9"/>
  <c r="H9" s="1"/>
  <c r="G7"/>
  <c r="H7" s="1"/>
  <c r="G15" i="49"/>
  <c r="H15" s="1"/>
  <c r="G13"/>
  <c r="H13" s="1"/>
  <c r="G11"/>
  <c r="H11" s="1"/>
  <c r="G9"/>
  <c r="H9" s="1"/>
  <c r="G7"/>
  <c r="H7" s="1"/>
  <c r="G16" i="48"/>
  <c r="H16" s="1"/>
  <c r="G15"/>
  <c r="H15" s="1"/>
  <c r="G14"/>
  <c r="H14" s="1"/>
  <c r="G12"/>
  <c r="H12" s="1"/>
  <c r="G10"/>
  <c r="H10" s="1"/>
  <c r="G8"/>
  <c r="H8" s="1"/>
  <c r="G6"/>
  <c r="G16" i="47"/>
  <c r="H16" s="1"/>
  <c r="G14"/>
  <c r="H14" s="1"/>
  <c r="G12"/>
  <c r="H12" s="1"/>
  <c r="G10"/>
  <c r="H10" s="1"/>
  <c r="G8"/>
  <c r="H8" s="1"/>
  <c r="G6"/>
  <c r="G16" i="46"/>
  <c r="H16" s="1"/>
  <c r="G14"/>
  <c r="H14" s="1"/>
  <c r="G12"/>
  <c r="H12" s="1"/>
  <c r="G10"/>
  <c r="H10" s="1"/>
  <c r="G8"/>
  <c r="H8" s="1"/>
  <c r="G6"/>
  <c r="G16" i="45"/>
  <c r="H16" s="1"/>
  <c r="G14"/>
  <c r="H14" s="1"/>
  <c r="G12"/>
  <c r="H12" s="1"/>
  <c r="G10"/>
  <c r="H10" s="1"/>
  <c r="G8"/>
  <c r="H8" s="1"/>
  <c r="G6"/>
  <c r="G7" i="44"/>
  <c r="H7" s="1"/>
  <c r="G15" i="43"/>
  <c r="H15" s="1"/>
  <c r="G13"/>
  <c r="H13" s="1"/>
  <c r="G11"/>
  <c r="H11" s="1"/>
  <c r="G9"/>
  <c r="H9" s="1"/>
  <c r="G7"/>
  <c r="H7" s="1"/>
  <c r="G16" i="42"/>
  <c r="H16" s="1"/>
  <c r="G14"/>
  <c r="H14" s="1"/>
  <c r="G12"/>
  <c r="H12" s="1"/>
  <c r="G10"/>
  <c r="H10" s="1"/>
  <c r="G8"/>
  <c r="H8" s="1"/>
  <c r="G6"/>
  <c r="G16" i="41"/>
  <c r="H16" s="1"/>
  <c r="G14"/>
  <c r="H14" s="1"/>
  <c r="G12"/>
  <c r="H12" s="1"/>
  <c r="G10"/>
  <c r="H10" s="1"/>
  <c r="G8"/>
  <c r="H8" s="1"/>
  <c r="G6"/>
  <c r="G16" i="40"/>
  <c r="H16" s="1"/>
  <c r="G14"/>
  <c r="H14" s="1"/>
  <c r="G12"/>
  <c r="H12" s="1"/>
  <c r="G10"/>
  <c r="H10" s="1"/>
  <c r="G8"/>
  <c r="H8" s="1"/>
  <c r="G6"/>
  <c r="G16" i="39"/>
  <c r="H16" s="1"/>
  <c r="G14"/>
  <c r="H14" s="1"/>
  <c r="G12"/>
  <c r="H12" s="1"/>
  <c r="G10"/>
  <c r="H10" s="1"/>
  <c r="G8"/>
  <c r="H8" s="1"/>
  <c r="G6"/>
  <c r="G16" i="38"/>
  <c r="H16" s="1"/>
  <c r="G14"/>
  <c r="H14" s="1"/>
  <c r="G12"/>
  <c r="H12" s="1"/>
  <c r="G10"/>
  <c r="H10" s="1"/>
  <c r="G8"/>
  <c r="H8" s="1"/>
  <c r="G6"/>
  <c r="G16" i="37"/>
  <c r="H16" s="1"/>
  <c r="G14"/>
  <c r="H14" s="1"/>
  <c r="G12"/>
  <c r="H12" s="1"/>
  <c r="G10"/>
  <c r="H10" s="1"/>
  <c r="G8"/>
  <c r="H8" s="1"/>
  <c r="G6"/>
  <c r="G16" i="36"/>
  <c r="H16" s="1"/>
  <c r="G14"/>
  <c r="H14" s="1"/>
  <c r="G12"/>
  <c r="H12" s="1"/>
  <c r="G10"/>
  <c r="H10" s="1"/>
  <c r="G8"/>
  <c r="H8" s="1"/>
  <c r="G6"/>
  <c r="G16" i="35"/>
  <c r="H16" s="1"/>
  <c r="G14"/>
  <c r="H14" s="1"/>
  <c r="G12"/>
  <c r="H12" s="1"/>
  <c r="G10"/>
  <c r="H10" s="1"/>
  <c r="G8"/>
  <c r="H8" s="1"/>
  <c r="G6"/>
  <c r="G16" i="34"/>
  <c r="H16" s="1"/>
  <c r="G14"/>
  <c r="H14" s="1"/>
  <c r="G12"/>
  <c r="H12" s="1"/>
  <c r="G10"/>
  <c r="H10" s="1"/>
  <c r="G8"/>
  <c r="H8" s="1"/>
  <c r="G6"/>
  <c r="G16" i="33"/>
  <c r="H16" s="1"/>
  <c r="G14"/>
  <c r="H14" s="1"/>
  <c r="G12"/>
  <c r="H12" s="1"/>
  <c r="G10"/>
  <c r="H10" s="1"/>
  <c r="G8"/>
  <c r="H8" s="1"/>
  <c r="G6"/>
  <c r="G7" i="1"/>
  <c r="H7" s="1"/>
  <c r="G9"/>
  <c r="G11"/>
  <c r="G13"/>
  <c r="G15"/>
  <c r="G10"/>
  <c r="G12"/>
  <c r="H12" s="1"/>
  <c r="G16"/>
  <c r="G14"/>
  <c r="H14" s="1"/>
  <c r="H8"/>
  <c r="H10"/>
  <c r="H16"/>
  <c r="H9"/>
  <c r="H11"/>
  <c r="H13"/>
  <c r="H15"/>
  <c r="H6" i="33" l="1"/>
  <c r="B41"/>
  <c r="D94" i="3" s="1"/>
  <c r="B41" i="34"/>
  <c r="D95" i="3" s="1"/>
  <c r="H6" i="34"/>
  <c r="H6" i="35"/>
  <c r="B41"/>
  <c r="D96" i="3" s="1"/>
  <c r="H6" i="36"/>
  <c r="B41"/>
  <c r="D97" i="3" s="1"/>
  <c r="H6" i="37"/>
  <c r="B41"/>
  <c r="D98" i="3" s="1"/>
  <c r="B41" i="38"/>
  <c r="D99" i="3" s="1"/>
  <c r="H6" i="38"/>
  <c r="H6" i="39"/>
  <c r="B41"/>
  <c r="D100" i="3" s="1"/>
  <c r="B41" i="40"/>
  <c r="D101" i="3" s="1"/>
  <c r="H6" i="40"/>
  <c r="H6" i="41"/>
  <c r="B41"/>
  <c r="D102" i="3" s="1"/>
  <c r="B41" i="42"/>
  <c r="D103" i="3" s="1"/>
  <c r="H6" i="42"/>
  <c r="H6" i="45"/>
  <c r="B41"/>
  <c r="D106" i="3" s="1"/>
  <c r="H6" i="46"/>
  <c r="B41"/>
  <c r="D107" i="3" s="1"/>
  <c r="H6" i="47"/>
  <c r="B41"/>
  <c r="D108" i="3" s="1"/>
  <c r="B41" i="48"/>
  <c r="D109" i="3" s="1"/>
  <c r="H6" i="48"/>
  <c r="H6" i="43"/>
  <c r="B41"/>
  <c r="D104" i="3" s="1"/>
  <c r="B41" i="44"/>
  <c r="D105" i="3" s="1"/>
  <c r="H6" i="44"/>
  <c r="H6" i="49"/>
  <c r="B41"/>
  <c r="D110" i="3" s="1"/>
  <c r="B41" i="50"/>
  <c r="D111" i="3" s="1"/>
  <c r="H6" i="50"/>
  <c r="H6" i="51"/>
  <c r="B41"/>
  <c r="D112" i="3" s="1"/>
  <c r="B41" i="1"/>
  <c r="D93" i="3" s="1"/>
  <c r="D113" s="1"/>
  <c r="E32" s="1"/>
  <c r="H6" i="1"/>
  <c r="A1" l="1"/>
</calcChain>
</file>

<file path=xl/comments1.xml><?xml version="1.0" encoding="utf-8"?>
<comments xmlns="http://schemas.openxmlformats.org/spreadsheetml/2006/main">
  <authors>
    <author>zejdlik</author>
  </authors>
  <commentList>
    <comment ref="A4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Kurz Obsluhy motorové pily v jednotce PO v délce 64 hodin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Kurz velitelů družstev a velitelů JSDH obcí a JSDH podniků</t>
        </r>
      </text>
    </comment>
    <comment ref="A47" authorId="0">
      <text>
        <r>
          <rPr>
            <b/>
            <sz val="9"/>
            <color indexed="81"/>
            <rFont val="Tahoma"/>
            <family val="2"/>
            <charset val="238"/>
          </rPr>
          <t>Kurz Strojníků JSDH Obcí</t>
        </r>
      </text>
    </comment>
    <comment ref="A48" authorId="0">
      <text>
        <r>
          <rPr>
            <b/>
            <sz val="9"/>
            <color indexed="81"/>
            <rFont val="Tahoma"/>
            <family val="2"/>
            <charset val="238"/>
          </rPr>
          <t>Kurz Vyprošťování zraněných osob z havarovaných vozidel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38"/>
          </rPr>
          <t>Kurz Strojníků JSDH Obcí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38"/>
          </rPr>
          <t>Kurz Nositelů dýchací techniky</t>
        </r>
      </text>
    </comment>
    <comment ref="A51" authorId="0">
      <text>
        <r>
          <rPr>
            <b/>
            <sz val="9"/>
            <color indexed="81"/>
            <rFont val="Tahoma"/>
            <family val="2"/>
            <charset val="238"/>
          </rPr>
          <t>Kurz Základy zdravotnických znalostí</t>
        </r>
      </text>
    </comment>
    <comment ref="A52" authorId="0">
      <text>
        <r>
          <rPr>
            <b/>
            <sz val="9"/>
            <color indexed="81"/>
            <rFont val="Tahoma"/>
            <family val="2"/>
            <charset val="238"/>
          </rPr>
          <t>Kurz Technik dobrovolné jednotky PO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  <charset val="238"/>
          </rPr>
          <t>Kurz Technik ochrany obyvatelstva</t>
        </r>
      </text>
    </comment>
    <comment ref="A54" authorId="0">
      <text>
        <r>
          <rPr>
            <b/>
            <sz val="9"/>
            <color indexed="81"/>
            <rFont val="Tahoma"/>
            <family val="2"/>
            <charset val="238"/>
          </rPr>
          <t>Kurz Strojníků JSDH Obcí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5" authorId="0">
      <text>
        <r>
          <rPr>
            <b/>
            <sz val="9"/>
            <color indexed="81"/>
            <rFont val="Tahoma"/>
            <family val="2"/>
            <charset val="238"/>
          </rPr>
          <t>Kurz velitelů družstev a velitelů JSDH obcí a JSDH podniků - příprava k prodloužení platnosti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<sst xmlns="http://schemas.openxmlformats.org/spreadsheetml/2006/main" count="699" uniqueCount="130">
  <si>
    <t>ujeto km</t>
  </si>
  <si>
    <t>příjezd</t>
  </si>
  <si>
    <t>odjezd</t>
  </si>
  <si>
    <t>Ceny PHM</t>
  </si>
  <si>
    <t>BA 95</t>
  </si>
  <si>
    <t>NM</t>
  </si>
  <si>
    <t>Datum události</t>
  </si>
  <si>
    <t>Pomocná technika</t>
  </si>
  <si>
    <t>začátek</t>
  </si>
  <si>
    <t>konec</t>
  </si>
  <si>
    <t>Spotřeba NM</t>
  </si>
  <si>
    <t>Spotřeba BA</t>
  </si>
  <si>
    <t>hod</t>
  </si>
  <si>
    <t>min</t>
  </si>
  <si>
    <t>Hlavní technika</t>
  </si>
  <si>
    <t>Refundace</t>
  </si>
  <si>
    <t>Částka</t>
  </si>
  <si>
    <t>EVČJ</t>
  </si>
  <si>
    <t>Celkem za událost</t>
  </si>
  <si>
    <t>ECUD:</t>
  </si>
  <si>
    <t>množství</t>
  </si>
  <si>
    <t>VEA Fabia</t>
  </si>
  <si>
    <t>TA Mitsubishi</t>
  </si>
  <si>
    <t>PPLA Furgon</t>
  </si>
  <si>
    <t>KHA 32/2000/2000/300/540 S2R</t>
  </si>
  <si>
    <t>Elektrocentrála 1.CAS</t>
  </si>
  <si>
    <t>Pila 1.CAS</t>
  </si>
  <si>
    <t>HVZ Lukas</t>
  </si>
  <si>
    <t>Rozbrušovací agregát STIHL</t>
  </si>
  <si>
    <t>Vysavač</t>
  </si>
  <si>
    <t>Elektrocentrála 2. CAS</t>
  </si>
  <si>
    <t>Pila 2. CAS</t>
  </si>
  <si>
    <t>Kalové čerpadlo PH TA Mitsubishi</t>
  </si>
  <si>
    <t>Hodinová spotřeba BA</t>
  </si>
  <si>
    <t>Kč</t>
  </si>
  <si>
    <t>CAS 30/9000/540 S3R T815-7</t>
  </si>
  <si>
    <t>DA 8 L1Z Fiat</t>
  </si>
  <si>
    <t>DA 12 M1MS A31</t>
  </si>
  <si>
    <t>AP 27 S2Z T815</t>
  </si>
  <si>
    <t>AZ 30 M1Z IFA</t>
  </si>
  <si>
    <t>CAS 16/3500/200 M2R Š706 RTHP</t>
  </si>
  <si>
    <t>Zdrojová data jednotky</t>
  </si>
  <si>
    <t>CAS 20/4000/400 S2T T815-2</t>
  </si>
  <si>
    <t>VEA Fabia 2</t>
  </si>
  <si>
    <t>PS 12</t>
  </si>
  <si>
    <t>Speciální hasiva</t>
  </si>
  <si>
    <t>ŽÁDOST OBCE O POSKYTNUTÍ DOTACE - PROGRAM ÚČELOVÁ NEINVESTIČNÍ DOTACE 2016 V POŽÁRNÍ OCHRANĚ PRO JSDHO PARDUBICKÉHO KRAJE</t>
  </si>
  <si>
    <t>IDENTIFIKACE ŽADATELE - PRÁVNICKÉ OSOBY</t>
  </si>
  <si>
    <t>Kategorie jednotky</t>
  </si>
  <si>
    <t>Jednotka</t>
  </si>
  <si>
    <t>název obce</t>
  </si>
  <si>
    <t>IČ</t>
  </si>
  <si>
    <t>DIČ</t>
  </si>
  <si>
    <t>adresa - ulice</t>
  </si>
  <si>
    <t>č.p.</t>
  </si>
  <si>
    <t>místo</t>
  </si>
  <si>
    <t>PSČ</t>
  </si>
  <si>
    <t>telefon</t>
  </si>
  <si>
    <t>e-mail</t>
  </si>
  <si>
    <t>web</t>
  </si>
  <si>
    <t>datová schránka</t>
  </si>
  <si>
    <t>identifikace osoby zastupující právnické osoby s uvedením právního důvodu zastoupení</t>
  </si>
  <si>
    <t>identifikace osob s podílem v právnické osobě</t>
  </si>
  <si>
    <t>identifikace osob, v nichž má právnická osoba přímý podíl a výše podílu</t>
  </si>
  <si>
    <t>číslo účtu obce</t>
  </si>
  <si>
    <t>název peněžního ústavu</t>
  </si>
  <si>
    <t>Celková požadovaná částka</t>
  </si>
  <si>
    <t>Celková částka upravená HZS</t>
  </si>
  <si>
    <t>II. Výdaje na odbornou přípravu 2016</t>
  </si>
  <si>
    <t>počet hodin odborné přípravy</t>
  </si>
  <si>
    <t>HZS upravená částka v Kč</t>
  </si>
  <si>
    <t>OMP 64</t>
  </si>
  <si>
    <t>V 40</t>
  </si>
  <si>
    <t>S 40</t>
  </si>
  <si>
    <t>VZOHV 40</t>
  </si>
  <si>
    <t>S 16</t>
  </si>
  <si>
    <t>NDT 16</t>
  </si>
  <si>
    <t>ZZZ 16</t>
  </si>
  <si>
    <t>T 16</t>
  </si>
  <si>
    <t>TOOB 16</t>
  </si>
  <si>
    <t>S 8</t>
  </si>
  <si>
    <t>V 8</t>
  </si>
  <si>
    <t>Celkem</t>
  </si>
  <si>
    <t>ECUD</t>
  </si>
  <si>
    <t>Refundace je nutno při vyúčtování dotace doložit fakturou a výpisem z účtu.</t>
  </si>
  <si>
    <t>IV. Výdaje na věcné vybavení 2016</t>
  </si>
  <si>
    <t>Název - popis - účel</t>
  </si>
  <si>
    <t xml:space="preserve">Obcí požadovaná částka v Kč </t>
  </si>
  <si>
    <t>V. Seznam příloh žádosti</t>
  </si>
  <si>
    <t>název</t>
  </si>
  <si>
    <t>počet listů</t>
  </si>
  <si>
    <t>Výpočty spotřeb PHM u událostí</t>
  </si>
  <si>
    <t>Celkem listů příloh</t>
  </si>
  <si>
    <t>V</t>
  </si>
  <si>
    <t xml:space="preserve">dne: </t>
  </si>
  <si>
    <t>razítko a podpis žadatele</t>
  </si>
  <si>
    <t>III. Výdaje za uskutečněný zásah 2016, 2017</t>
  </si>
  <si>
    <t>Pro kurzy pořádané HZS PaK není třeba dokládat osvědčení.</t>
  </si>
  <si>
    <t>Obcí požadovaná částka v Kč</t>
  </si>
  <si>
    <t>počet osob kurz HZS Pak</t>
  </si>
  <si>
    <t>počet osob Jiný kurz</t>
  </si>
  <si>
    <t>* na území katastru zřizovatele!</t>
  </si>
  <si>
    <t>* za zásah na území obce, se kterou má jednotka smlouvu o spolupráci při zabezpečení požární ochrany!</t>
  </si>
  <si>
    <t>Nelze žádat proplacení výdajů za události:</t>
  </si>
  <si>
    <t xml:space="preserve">obcí požadovaná částka v Kč </t>
  </si>
  <si>
    <t>Editace</t>
  </si>
  <si>
    <t>Potvrzení o absolvování kurzu mimo HZS PaK - kopie osvědčení nebo potvrzení</t>
  </si>
  <si>
    <t>Kopie dílčí zprávy o zásahu</t>
  </si>
  <si>
    <t>* pokud byly vyžádány kompenzace po původci havárie dle zákona 239/2000Sb. O IZS.</t>
  </si>
  <si>
    <t>lhůta, v níž má být dosaženo účelu</t>
  </si>
  <si>
    <t>do 31.12.2017</t>
  </si>
  <si>
    <t>Faktura - pořízení speciálních hasiv</t>
  </si>
  <si>
    <t>Přílohy:</t>
  </si>
  <si>
    <t>Refundace - faktura/výpis z účtu</t>
  </si>
  <si>
    <t>Faktura - výdaje na věcné vybavení</t>
  </si>
  <si>
    <t>Horní Dolní</t>
  </si>
  <si>
    <t>Pro kurzy pořádané mimo HZS PaK - příloha kopie osvědčení, případně potvrzení o absolvování kurzu.</t>
  </si>
  <si>
    <t>Počet osob</t>
  </si>
  <si>
    <r>
      <t xml:space="preserve">Jedná se o kompenzaci </t>
    </r>
    <r>
      <rPr>
        <b/>
        <sz val="11"/>
        <color theme="1"/>
        <rFont val="Calibri"/>
        <family val="2"/>
        <charset val="238"/>
        <scheme val="minor"/>
      </rPr>
      <t>již vynaložených nákladů</t>
    </r>
    <r>
      <rPr>
        <sz val="11"/>
        <color theme="1"/>
        <rFont val="Calibri"/>
        <family val="2"/>
        <charset val="238"/>
        <scheme val="minor"/>
      </rPr>
      <t xml:space="preserve">. Každou žádost je </t>
    </r>
    <r>
      <rPr>
        <b/>
        <u/>
        <sz val="11"/>
        <color theme="1"/>
        <rFont val="Calibri"/>
        <family val="2"/>
        <charset val="238"/>
        <scheme val="minor"/>
      </rPr>
      <t>nezbytné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doložit fakturou!</t>
    </r>
  </si>
  <si>
    <t>Okres</t>
  </si>
  <si>
    <r>
      <t>Kontaktní pracovník (</t>
    </r>
    <r>
      <rPr>
        <i/>
        <sz val="10"/>
        <color rgb="FF000000"/>
        <rFont val="Calibri"/>
        <family val="2"/>
        <charset val="238"/>
      </rPr>
      <t>příjmení, jméno, titul</t>
    </r>
    <r>
      <rPr>
        <sz val="10"/>
        <color rgb="FF000000"/>
        <rFont val="Calibri"/>
        <family val="2"/>
        <charset val="238"/>
      </rPr>
      <t xml:space="preserve">):  </t>
    </r>
  </si>
  <si>
    <t xml:space="preserve">Telefonní číslo: </t>
  </si>
  <si>
    <t xml:space="preserve"> </t>
  </si>
  <si>
    <t>1. 9. 2016 AŽ 31. 7. 2017 - ODBORNÁ PŘÍPRAVA, ZÁSAHY A VYBAVENÍ</t>
  </si>
  <si>
    <t>Datum události:</t>
  </si>
  <si>
    <t>Plovoucí čerpadlo 1.CAS</t>
  </si>
  <si>
    <t>Plovoucí čerpadlo 2.CAS</t>
  </si>
  <si>
    <t>* u nichž byly vyžádány náhrady za zásah u DN, náhrady za zneužití JPO, nebo za zásah u úmyslně založeného požáru</t>
  </si>
  <si>
    <t>Odešlete od 1. do 15. srpna 2017 na adresu kontaktní osoby Hasičského záchranného sboru – dle územního odboru</t>
  </si>
  <si>
    <t>Příloha č. 3</t>
  </si>
</sst>
</file>

<file path=xl/styles.xml><?xml version="1.0" encoding="utf-8"?>
<styleSheet xmlns="http://schemas.openxmlformats.org/spreadsheetml/2006/main">
  <numFmts count="1">
    <numFmt numFmtId="164" formatCode="d/m/"/>
  </numFmts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0" borderId="0" xfId="0" applyFill="1" applyBorder="1"/>
    <xf numFmtId="1" fontId="0" fillId="2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Fill="1"/>
    <xf numFmtId="1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2" fontId="0" fillId="0" borderId="11" xfId="0" applyNumberFormat="1" applyBorder="1"/>
    <xf numFmtId="0" fontId="0" fillId="0" borderId="2" xfId="0" applyBorder="1"/>
    <xf numFmtId="2" fontId="0" fillId="0" borderId="12" xfId="0" applyNumberFormat="1" applyBorder="1"/>
    <xf numFmtId="0" fontId="0" fillId="3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4" xfId="0" applyNumberFormat="1" applyBorder="1"/>
    <xf numFmtId="0" fontId="0" fillId="0" borderId="1" xfId="0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15" xfId="0" applyNumberFormat="1" applyBorder="1"/>
    <xf numFmtId="2" fontId="0" fillId="0" borderId="2" xfId="0" applyNumberFormat="1" applyBorder="1"/>
    <xf numFmtId="0" fontId="0" fillId="3" borderId="16" xfId="0" applyFill="1" applyBorder="1" applyAlignment="1">
      <alignment horizontal="center" vertical="center" wrapText="1"/>
    </xf>
    <xf numFmtId="2" fontId="0" fillId="0" borderId="14" xfId="0" applyNumberFormat="1" applyBorder="1"/>
    <xf numFmtId="0" fontId="0" fillId="0" borderId="1" xfId="0" applyBorder="1"/>
    <xf numFmtId="0" fontId="7" fillId="0" borderId="0" xfId="0" applyFont="1"/>
    <xf numFmtId="2" fontId="0" fillId="0" borderId="0" xfId="0" applyNumberFormat="1"/>
    <xf numFmtId="1" fontId="0" fillId="0" borderId="9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2" fontId="0" fillId="2" borderId="11" xfId="0" applyNumberFormat="1" applyFill="1" applyBorder="1"/>
    <xf numFmtId="2" fontId="0" fillId="2" borderId="14" xfId="0" applyNumberFormat="1" applyFill="1" applyBorder="1"/>
    <xf numFmtId="1" fontId="0" fillId="0" borderId="2" xfId="0" applyNumberFormat="1" applyBorder="1"/>
    <xf numFmtId="1" fontId="0" fillId="0" borderId="0" xfId="0" applyNumberFormat="1"/>
    <xf numFmtId="0" fontId="0" fillId="0" borderId="1" xfId="0" applyFill="1" applyBorder="1"/>
    <xf numFmtId="0" fontId="0" fillId="0" borderId="5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10" fillId="4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ální" xfId="0" builtinId="0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Ud&#225;lost (8)'!A1"/><Relationship Id="rId13" Type="http://schemas.openxmlformats.org/officeDocument/2006/relationships/hyperlink" Target="#'Ud&#225;lost (13)'!A1"/><Relationship Id="rId18" Type="http://schemas.openxmlformats.org/officeDocument/2006/relationships/hyperlink" Target="#'Ud&#225;lost (18)'!A1"/><Relationship Id="rId3" Type="http://schemas.openxmlformats.org/officeDocument/2006/relationships/hyperlink" Target="#'Ud&#225;lost (3)'!A1"/><Relationship Id="rId7" Type="http://schemas.openxmlformats.org/officeDocument/2006/relationships/hyperlink" Target="#'Ud&#225;lost (7)'!A1"/><Relationship Id="rId12" Type="http://schemas.openxmlformats.org/officeDocument/2006/relationships/hyperlink" Target="#'Ud&#225;lost (12)'!A1"/><Relationship Id="rId17" Type="http://schemas.openxmlformats.org/officeDocument/2006/relationships/hyperlink" Target="#'Ud&#225;lost (17)'!A1"/><Relationship Id="rId2" Type="http://schemas.openxmlformats.org/officeDocument/2006/relationships/hyperlink" Target="#'Ud&#225;lost (2)'!A1"/><Relationship Id="rId16" Type="http://schemas.openxmlformats.org/officeDocument/2006/relationships/hyperlink" Target="#'Ud&#225;lost (16)'!A1"/><Relationship Id="rId20" Type="http://schemas.openxmlformats.org/officeDocument/2006/relationships/hyperlink" Target="#'Ud&#225;lost (20)'!A1"/><Relationship Id="rId1" Type="http://schemas.openxmlformats.org/officeDocument/2006/relationships/hyperlink" Target="#'Ud&#225;lost (1)'!A1"/><Relationship Id="rId6" Type="http://schemas.openxmlformats.org/officeDocument/2006/relationships/hyperlink" Target="#'Ud&#225;lost (6)'!A1"/><Relationship Id="rId11" Type="http://schemas.openxmlformats.org/officeDocument/2006/relationships/hyperlink" Target="#'Ud&#225;lost (11)'!A1"/><Relationship Id="rId5" Type="http://schemas.openxmlformats.org/officeDocument/2006/relationships/hyperlink" Target="#'Ud&#225;lost (5)'!A1"/><Relationship Id="rId15" Type="http://schemas.openxmlformats.org/officeDocument/2006/relationships/hyperlink" Target="#'Ud&#225;lost (15)'!A1"/><Relationship Id="rId10" Type="http://schemas.openxmlformats.org/officeDocument/2006/relationships/hyperlink" Target="#'Ud&#225;lost (10)'!A1"/><Relationship Id="rId19" Type="http://schemas.openxmlformats.org/officeDocument/2006/relationships/hyperlink" Target="#'Ud&#225;lost (19)'!A1"/><Relationship Id="rId4" Type="http://schemas.openxmlformats.org/officeDocument/2006/relationships/hyperlink" Target="#'Ud&#225;lost (4)'!A1"/><Relationship Id="rId9" Type="http://schemas.openxmlformats.org/officeDocument/2006/relationships/hyperlink" Target="#'Ud&#225;lost (9)'!A1"/><Relationship Id="rId14" Type="http://schemas.openxmlformats.org/officeDocument/2006/relationships/hyperlink" Target="#'Ud&#225;lost (14)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81;&#225;dost!A8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92</xdr:row>
      <xdr:rowOff>47625</xdr:rowOff>
    </xdr:from>
    <xdr:to>
      <xdr:col>5</xdr:col>
      <xdr:colOff>428625</xdr:colOff>
      <xdr:row>92</xdr:row>
      <xdr:rowOff>104775</xdr:rowOff>
    </xdr:to>
    <xdr:sp macro="" textlink="">
      <xdr:nvSpPr>
        <xdr:cNvPr id="2" name="Šipka doprava 1">
          <a:hlinkClick xmlns:r="http://schemas.openxmlformats.org/officeDocument/2006/relationships" r:id="rId1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93</xdr:row>
      <xdr:rowOff>47625</xdr:rowOff>
    </xdr:from>
    <xdr:to>
      <xdr:col>5</xdr:col>
      <xdr:colOff>428625</xdr:colOff>
      <xdr:row>93</xdr:row>
      <xdr:rowOff>104775</xdr:rowOff>
    </xdr:to>
    <xdr:sp macro="" textlink="">
      <xdr:nvSpPr>
        <xdr:cNvPr id="4" name="Šipka doprava 3">
          <a:hlinkClick xmlns:r="http://schemas.openxmlformats.org/officeDocument/2006/relationships" r:id="rId2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94</xdr:row>
      <xdr:rowOff>47625</xdr:rowOff>
    </xdr:from>
    <xdr:to>
      <xdr:col>5</xdr:col>
      <xdr:colOff>428625</xdr:colOff>
      <xdr:row>94</xdr:row>
      <xdr:rowOff>104775</xdr:rowOff>
    </xdr:to>
    <xdr:sp macro="" textlink="">
      <xdr:nvSpPr>
        <xdr:cNvPr id="5" name="Šipka doprava 4">
          <a:hlinkClick xmlns:r="http://schemas.openxmlformats.org/officeDocument/2006/relationships" r:id="rId3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95</xdr:row>
      <xdr:rowOff>47625</xdr:rowOff>
    </xdr:from>
    <xdr:to>
      <xdr:col>5</xdr:col>
      <xdr:colOff>428625</xdr:colOff>
      <xdr:row>95</xdr:row>
      <xdr:rowOff>104775</xdr:rowOff>
    </xdr:to>
    <xdr:sp macro="" textlink="">
      <xdr:nvSpPr>
        <xdr:cNvPr id="6" name="Šipka doprava 5">
          <a:hlinkClick xmlns:r="http://schemas.openxmlformats.org/officeDocument/2006/relationships" r:id="rId4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96</xdr:row>
      <xdr:rowOff>47625</xdr:rowOff>
    </xdr:from>
    <xdr:to>
      <xdr:col>5</xdr:col>
      <xdr:colOff>428625</xdr:colOff>
      <xdr:row>96</xdr:row>
      <xdr:rowOff>104775</xdr:rowOff>
    </xdr:to>
    <xdr:sp macro="" textlink="">
      <xdr:nvSpPr>
        <xdr:cNvPr id="7" name="Šipka doprava 6">
          <a:hlinkClick xmlns:r="http://schemas.openxmlformats.org/officeDocument/2006/relationships" r:id="rId5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97</xdr:row>
      <xdr:rowOff>47625</xdr:rowOff>
    </xdr:from>
    <xdr:to>
      <xdr:col>5</xdr:col>
      <xdr:colOff>428625</xdr:colOff>
      <xdr:row>97</xdr:row>
      <xdr:rowOff>104775</xdr:rowOff>
    </xdr:to>
    <xdr:sp macro="" textlink="">
      <xdr:nvSpPr>
        <xdr:cNvPr id="8" name="Šipka doprava 7">
          <a:hlinkClick xmlns:r="http://schemas.openxmlformats.org/officeDocument/2006/relationships" r:id="rId6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98</xdr:row>
      <xdr:rowOff>47625</xdr:rowOff>
    </xdr:from>
    <xdr:to>
      <xdr:col>5</xdr:col>
      <xdr:colOff>428625</xdr:colOff>
      <xdr:row>98</xdr:row>
      <xdr:rowOff>104775</xdr:rowOff>
    </xdr:to>
    <xdr:sp macro="" textlink="">
      <xdr:nvSpPr>
        <xdr:cNvPr id="9" name="Šipka doprava 8">
          <a:hlinkClick xmlns:r="http://schemas.openxmlformats.org/officeDocument/2006/relationships" r:id="rId7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99</xdr:row>
      <xdr:rowOff>47625</xdr:rowOff>
    </xdr:from>
    <xdr:to>
      <xdr:col>5</xdr:col>
      <xdr:colOff>428625</xdr:colOff>
      <xdr:row>99</xdr:row>
      <xdr:rowOff>104775</xdr:rowOff>
    </xdr:to>
    <xdr:sp macro="" textlink="">
      <xdr:nvSpPr>
        <xdr:cNvPr id="10" name="Šipka doprava 9">
          <a:hlinkClick xmlns:r="http://schemas.openxmlformats.org/officeDocument/2006/relationships" r:id="rId8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100</xdr:row>
      <xdr:rowOff>47625</xdr:rowOff>
    </xdr:from>
    <xdr:to>
      <xdr:col>5</xdr:col>
      <xdr:colOff>428625</xdr:colOff>
      <xdr:row>100</xdr:row>
      <xdr:rowOff>104775</xdr:rowOff>
    </xdr:to>
    <xdr:sp macro="" textlink="">
      <xdr:nvSpPr>
        <xdr:cNvPr id="11" name="Šipka doprava 10">
          <a:hlinkClick xmlns:r="http://schemas.openxmlformats.org/officeDocument/2006/relationships" r:id="rId9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101</xdr:row>
      <xdr:rowOff>47625</xdr:rowOff>
    </xdr:from>
    <xdr:to>
      <xdr:col>5</xdr:col>
      <xdr:colOff>428625</xdr:colOff>
      <xdr:row>101</xdr:row>
      <xdr:rowOff>104775</xdr:rowOff>
    </xdr:to>
    <xdr:sp macro="" textlink="">
      <xdr:nvSpPr>
        <xdr:cNvPr id="12" name="Šipka doprava 11">
          <a:hlinkClick xmlns:r="http://schemas.openxmlformats.org/officeDocument/2006/relationships" r:id="rId10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102</xdr:row>
      <xdr:rowOff>47625</xdr:rowOff>
    </xdr:from>
    <xdr:to>
      <xdr:col>5</xdr:col>
      <xdr:colOff>428625</xdr:colOff>
      <xdr:row>102</xdr:row>
      <xdr:rowOff>104775</xdr:rowOff>
    </xdr:to>
    <xdr:sp macro="" textlink="">
      <xdr:nvSpPr>
        <xdr:cNvPr id="13" name="Šipka doprava 12">
          <a:hlinkClick xmlns:r="http://schemas.openxmlformats.org/officeDocument/2006/relationships" r:id="rId11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103</xdr:row>
      <xdr:rowOff>47625</xdr:rowOff>
    </xdr:from>
    <xdr:to>
      <xdr:col>5</xdr:col>
      <xdr:colOff>428625</xdr:colOff>
      <xdr:row>103</xdr:row>
      <xdr:rowOff>104775</xdr:rowOff>
    </xdr:to>
    <xdr:sp macro="" textlink="">
      <xdr:nvSpPr>
        <xdr:cNvPr id="14" name="Šipka doprava 13">
          <a:hlinkClick xmlns:r="http://schemas.openxmlformats.org/officeDocument/2006/relationships" r:id="rId12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104</xdr:row>
      <xdr:rowOff>47625</xdr:rowOff>
    </xdr:from>
    <xdr:to>
      <xdr:col>5</xdr:col>
      <xdr:colOff>428625</xdr:colOff>
      <xdr:row>104</xdr:row>
      <xdr:rowOff>104775</xdr:rowOff>
    </xdr:to>
    <xdr:sp macro="" textlink="">
      <xdr:nvSpPr>
        <xdr:cNvPr id="15" name="Šipka doprava 14">
          <a:hlinkClick xmlns:r="http://schemas.openxmlformats.org/officeDocument/2006/relationships" r:id="rId13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105</xdr:row>
      <xdr:rowOff>47625</xdr:rowOff>
    </xdr:from>
    <xdr:to>
      <xdr:col>5</xdr:col>
      <xdr:colOff>428625</xdr:colOff>
      <xdr:row>105</xdr:row>
      <xdr:rowOff>104775</xdr:rowOff>
    </xdr:to>
    <xdr:sp macro="" textlink="">
      <xdr:nvSpPr>
        <xdr:cNvPr id="16" name="Šipka doprava 15">
          <a:hlinkClick xmlns:r="http://schemas.openxmlformats.org/officeDocument/2006/relationships" r:id="rId14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106</xdr:row>
      <xdr:rowOff>47625</xdr:rowOff>
    </xdr:from>
    <xdr:to>
      <xdr:col>5</xdr:col>
      <xdr:colOff>428625</xdr:colOff>
      <xdr:row>106</xdr:row>
      <xdr:rowOff>104775</xdr:rowOff>
    </xdr:to>
    <xdr:sp macro="" textlink="">
      <xdr:nvSpPr>
        <xdr:cNvPr id="17" name="Šipka doprava 16">
          <a:hlinkClick xmlns:r="http://schemas.openxmlformats.org/officeDocument/2006/relationships" r:id="rId15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107</xdr:row>
      <xdr:rowOff>47625</xdr:rowOff>
    </xdr:from>
    <xdr:to>
      <xdr:col>5</xdr:col>
      <xdr:colOff>428625</xdr:colOff>
      <xdr:row>107</xdr:row>
      <xdr:rowOff>104775</xdr:rowOff>
    </xdr:to>
    <xdr:sp macro="" textlink="">
      <xdr:nvSpPr>
        <xdr:cNvPr id="18" name="Šipka doprava 17">
          <a:hlinkClick xmlns:r="http://schemas.openxmlformats.org/officeDocument/2006/relationships" r:id="rId16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108</xdr:row>
      <xdr:rowOff>47625</xdr:rowOff>
    </xdr:from>
    <xdr:to>
      <xdr:col>5</xdr:col>
      <xdr:colOff>428625</xdr:colOff>
      <xdr:row>108</xdr:row>
      <xdr:rowOff>104775</xdr:rowOff>
    </xdr:to>
    <xdr:sp macro="" textlink="">
      <xdr:nvSpPr>
        <xdr:cNvPr id="19" name="Šipka doprava 18">
          <a:hlinkClick xmlns:r="http://schemas.openxmlformats.org/officeDocument/2006/relationships" r:id="rId17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109</xdr:row>
      <xdr:rowOff>47625</xdr:rowOff>
    </xdr:from>
    <xdr:to>
      <xdr:col>5</xdr:col>
      <xdr:colOff>428625</xdr:colOff>
      <xdr:row>109</xdr:row>
      <xdr:rowOff>104775</xdr:rowOff>
    </xdr:to>
    <xdr:sp macro="" textlink="">
      <xdr:nvSpPr>
        <xdr:cNvPr id="20" name="Šipka doprava 19">
          <a:hlinkClick xmlns:r="http://schemas.openxmlformats.org/officeDocument/2006/relationships" r:id="rId18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110</xdr:row>
      <xdr:rowOff>47625</xdr:rowOff>
    </xdr:from>
    <xdr:to>
      <xdr:col>5</xdr:col>
      <xdr:colOff>428625</xdr:colOff>
      <xdr:row>110</xdr:row>
      <xdr:rowOff>104775</xdr:rowOff>
    </xdr:to>
    <xdr:sp macro="" textlink="">
      <xdr:nvSpPr>
        <xdr:cNvPr id="21" name="Šipka doprava 20">
          <a:hlinkClick xmlns:r="http://schemas.openxmlformats.org/officeDocument/2006/relationships" r:id="rId19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5</xdr:col>
      <xdr:colOff>238125</xdr:colOff>
      <xdr:row>111</xdr:row>
      <xdr:rowOff>47625</xdr:rowOff>
    </xdr:from>
    <xdr:to>
      <xdr:col>5</xdr:col>
      <xdr:colOff>428625</xdr:colOff>
      <xdr:row>111</xdr:row>
      <xdr:rowOff>104775</xdr:rowOff>
    </xdr:to>
    <xdr:sp macro="" textlink="">
      <xdr:nvSpPr>
        <xdr:cNvPr id="22" name="Šipka doprava 21">
          <a:hlinkClick xmlns:r="http://schemas.openxmlformats.org/officeDocument/2006/relationships" r:id="rId20"/>
        </xdr:cNvPr>
        <xdr:cNvSpPr/>
      </xdr:nvSpPr>
      <xdr:spPr>
        <a:xfrm>
          <a:off x="4991100" y="19678650"/>
          <a:ext cx="19050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133475" cy="276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40</xdr:row>
      <xdr:rowOff>28575</xdr:rowOff>
    </xdr:from>
    <xdr:to>
      <xdr:col>7</xdr:col>
      <xdr:colOff>333375</xdr:colOff>
      <xdr:row>41</xdr:row>
      <xdr:rowOff>0</xdr:rowOff>
    </xdr:to>
    <xdr:sp macro="" textlink="">
      <xdr:nvSpPr>
        <xdr:cNvPr id="2" name="Zaoblený obdélník 1">
          <a:hlinkClick xmlns:r="http://schemas.openxmlformats.org/officeDocument/2006/relationships" r:id="rId1"/>
        </xdr:cNvPr>
        <xdr:cNvSpPr/>
      </xdr:nvSpPr>
      <xdr:spPr>
        <a:xfrm>
          <a:off x="4371975" y="7724775"/>
          <a:ext cx="1200150" cy="2381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Celková žádost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F226"/>
  <sheetViews>
    <sheetView tabSelected="1" view="pageBreakPreview" zoomScaleNormal="100" zoomScaleSheetLayoutView="100" workbookViewId="0">
      <selection activeCell="H6" sqref="H6"/>
    </sheetView>
  </sheetViews>
  <sheetFormatPr defaultRowHeight="15"/>
  <cols>
    <col min="1" max="1" width="16.5703125" customWidth="1"/>
    <col min="2" max="2" width="11.5703125" customWidth="1"/>
    <col min="3" max="3" width="9.28515625" customWidth="1"/>
    <col min="4" max="4" width="19.7109375" customWidth="1"/>
    <col min="5" max="5" width="13" customWidth="1"/>
    <col min="6" max="6" width="13.5703125" customWidth="1"/>
  </cols>
  <sheetData>
    <row r="1" spans="1:6" ht="15.75" customHeight="1">
      <c r="A1" s="115" t="s">
        <v>128</v>
      </c>
      <c r="B1" s="115"/>
      <c r="C1" s="115"/>
      <c r="D1" s="115"/>
      <c r="F1" s="61" t="s">
        <v>129</v>
      </c>
    </row>
    <row r="2" spans="1:6">
      <c r="A2" s="115"/>
      <c r="B2" s="115"/>
      <c r="C2" s="115"/>
      <c r="D2" s="115"/>
      <c r="F2" s="111"/>
    </row>
    <row r="3" spans="1:6">
      <c r="A3" s="115"/>
      <c r="B3" s="115"/>
      <c r="C3" s="115"/>
      <c r="D3" s="115"/>
      <c r="F3" s="112"/>
    </row>
    <row r="4" spans="1:6" ht="15" customHeight="1">
      <c r="A4" s="113" t="s">
        <v>46</v>
      </c>
      <c r="B4" s="113"/>
      <c r="C4" s="113"/>
      <c r="D4" s="113"/>
      <c r="E4" s="113"/>
      <c r="F4" s="113"/>
    </row>
    <row r="5" spans="1:6" ht="30" customHeight="1">
      <c r="A5" s="113"/>
      <c r="B5" s="113"/>
      <c r="C5" s="113"/>
      <c r="D5" s="113"/>
      <c r="E5" s="113"/>
      <c r="F5" s="113"/>
    </row>
    <row r="6" spans="1:6">
      <c r="A6" s="113"/>
      <c r="B6" s="113"/>
      <c r="C6" s="113"/>
      <c r="D6" s="113"/>
      <c r="E6" s="113"/>
      <c r="F6" s="113"/>
    </row>
    <row r="7" spans="1:6" ht="18.75">
      <c r="A7" s="114" t="s">
        <v>123</v>
      </c>
      <c r="B7" s="114"/>
      <c r="C7" s="114"/>
      <c r="D7" s="114"/>
      <c r="E7" s="114"/>
      <c r="F7" s="114"/>
    </row>
    <row r="8" spans="1:6" ht="18.75">
      <c r="A8" s="17"/>
      <c r="B8" s="17"/>
      <c r="C8" s="17"/>
      <c r="D8" s="17"/>
      <c r="E8" s="17"/>
      <c r="F8" s="17"/>
    </row>
    <row r="9" spans="1:6" ht="18.75">
      <c r="A9" s="17"/>
      <c r="B9" s="17"/>
      <c r="C9" s="17"/>
      <c r="D9" s="17"/>
      <c r="E9" s="17"/>
      <c r="F9" s="17"/>
    </row>
    <row r="10" spans="1:6">
      <c r="A10" s="67" t="s">
        <v>47</v>
      </c>
      <c r="B10" s="67"/>
      <c r="C10" s="67"/>
      <c r="D10" s="67"/>
      <c r="E10" s="67"/>
      <c r="F10" s="67"/>
    </row>
    <row r="11" spans="1:6">
      <c r="A11" s="18" t="s">
        <v>17</v>
      </c>
      <c r="B11" s="97" t="s">
        <v>48</v>
      </c>
      <c r="C11" s="97"/>
      <c r="D11" s="104" t="s">
        <v>49</v>
      </c>
      <c r="E11" s="104"/>
      <c r="F11" s="104"/>
    </row>
    <row r="12" spans="1:6" ht="23.25" customHeight="1">
      <c r="A12" s="60"/>
      <c r="B12" s="108"/>
      <c r="C12" s="108"/>
      <c r="D12" s="109"/>
      <c r="E12" s="109"/>
      <c r="F12" s="109"/>
    </row>
    <row r="13" spans="1:6" ht="16.5" customHeight="1">
      <c r="A13" s="56" t="s">
        <v>50</v>
      </c>
      <c r="B13" s="71"/>
      <c r="C13" s="73"/>
      <c r="D13" s="49" t="s">
        <v>119</v>
      </c>
      <c r="E13" s="47"/>
      <c r="F13" s="48" t="str">
        <f>IF(E13="CR","LAU CZ0531",IF(E13="PA","LAU CZ0532",IF(E13="SY","LAU CZ0533",IF(E13="ÚO","LAU CZ0534"," "))))</f>
        <v xml:space="preserve"> </v>
      </c>
    </row>
    <row r="14" spans="1:6">
      <c r="A14" s="56" t="s">
        <v>51</v>
      </c>
      <c r="B14" s="100"/>
      <c r="C14" s="100"/>
      <c r="D14" s="57" t="s">
        <v>52</v>
      </c>
      <c r="E14" s="110"/>
      <c r="F14" s="110"/>
    </row>
    <row r="15" spans="1:6">
      <c r="A15" s="56" t="s">
        <v>53</v>
      </c>
      <c r="B15" s="100"/>
      <c r="C15" s="100"/>
      <c r="D15" s="56" t="s">
        <v>54</v>
      </c>
      <c r="E15" s="100"/>
      <c r="F15" s="100"/>
    </row>
    <row r="16" spans="1:6">
      <c r="A16" s="56" t="s">
        <v>55</v>
      </c>
      <c r="B16" s="100"/>
      <c r="C16" s="100"/>
      <c r="D16" s="56" t="s">
        <v>56</v>
      </c>
      <c r="E16" s="100"/>
      <c r="F16" s="100"/>
    </row>
    <row r="17" spans="1:6">
      <c r="A17" s="56" t="s">
        <v>57</v>
      </c>
      <c r="B17" s="100"/>
      <c r="C17" s="100"/>
      <c r="D17" s="56" t="s">
        <v>58</v>
      </c>
      <c r="E17" s="100"/>
      <c r="F17" s="100"/>
    </row>
    <row r="18" spans="1:6">
      <c r="A18" s="56" t="s">
        <v>59</v>
      </c>
      <c r="B18" s="100"/>
      <c r="C18" s="100"/>
      <c r="D18" s="56" t="s">
        <v>60</v>
      </c>
      <c r="E18" s="100"/>
      <c r="F18" s="100"/>
    </row>
    <row r="19" spans="1:6" ht="49.5" customHeight="1">
      <c r="A19" s="99" t="s">
        <v>61</v>
      </c>
      <c r="B19" s="99"/>
      <c r="C19" s="100"/>
      <c r="D19" s="100"/>
      <c r="E19" s="100"/>
      <c r="F19" s="100"/>
    </row>
    <row r="20" spans="1:6" ht="31.5" customHeight="1">
      <c r="A20" s="99" t="s">
        <v>62</v>
      </c>
      <c r="B20" s="99"/>
      <c r="C20" s="100"/>
      <c r="D20" s="100"/>
      <c r="E20" s="100"/>
      <c r="F20" s="100"/>
    </row>
    <row r="21" spans="1:6" ht="48" customHeight="1">
      <c r="A21" s="99" t="s">
        <v>63</v>
      </c>
      <c r="B21" s="99"/>
      <c r="C21" s="100"/>
      <c r="D21" s="100"/>
      <c r="E21" s="100"/>
      <c r="F21" s="100"/>
    </row>
    <row r="22" spans="1:6" ht="15" customHeight="1">
      <c r="A22" s="99" t="s">
        <v>64</v>
      </c>
      <c r="B22" s="99"/>
      <c r="C22" s="100"/>
      <c r="D22" s="100"/>
      <c r="E22" s="100"/>
      <c r="F22" s="100"/>
    </row>
    <row r="23" spans="1:6" ht="15" customHeight="1">
      <c r="A23" s="99" t="s">
        <v>65</v>
      </c>
      <c r="B23" s="99"/>
      <c r="C23" s="100"/>
      <c r="D23" s="100"/>
      <c r="E23" s="100"/>
      <c r="F23" s="100"/>
    </row>
    <row r="24" spans="1:6" ht="15" customHeight="1">
      <c r="A24" s="101" t="s">
        <v>109</v>
      </c>
      <c r="B24" s="102"/>
      <c r="C24" s="103"/>
      <c r="D24" s="104" t="s">
        <v>110</v>
      </c>
      <c r="E24" s="104"/>
      <c r="F24" s="104"/>
    </row>
    <row r="25" spans="1:6" ht="25.5" customHeight="1">
      <c r="A25" s="105" t="s">
        <v>120</v>
      </c>
      <c r="B25" s="105"/>
      <c r="C25" s="105"/>
      <c r="D25" s="105" t="s">
        <v>121</v>
      </c>
      <c r="E25" s="105"/>
      <c r="F25" s="105"/>
    </row>
    <row r="26" spans="1:6">
      <c r="A26" s="106" t="s">
        <v>122</v>
      </c>
      <c r="B26" s="106"/>
      <c r="C26" s="106"/>
      <c r="D26" s="107"/>
      <c r="E26" s="107"/>
      <c r="F26" s="107"/>
    </row>
    <row r="31" spans="1:6">
      <c r="E31" s="42"/>
    </row>
    <row r="32" spans="1:6">
      <c r="B32" s="96" t="s">
        <v>66</v>
      </c>
      <c r="C32" s="96"/>
      <c r="D32" s="96"/>
      <c r="E32" s="50">
        <f>IF((D56+D113+E171)&lt;&gt;0,D56+D113+E171,"")</f>
        <v>6000</v>
      </c>
      <c r="F32" s="2" t="s">
        <v>34</v>
      </c>
    </row>
    <row r="33" spans="1:6">
      <c r="B33" s="33" t="s">
        <v>67</v>
      </c>
      <c r="C33" s="33"/>
      <c r="D33" s="33"/>
      <c r="E33" s="6" t="str">
        <f>IF((SUM(E45:E55)+SUM(E93:E112)+SUM(F138:F170))&gt;0,SUM(E45:E55)+SUM(E93:E112)+SUM(F138:F170),"")</f>
        <v/>
      </c>
      <c r="F33" s="2" t="s">
        <v>34</v>
      </c>
    </row>
    <row r="42" spans="1:6" ht="21">
      <c r="A42" s="66" t="s">
        <v>68</v>
      </c>
      <c r="B42" s="66"/>
      <c r="C42" s="66"/>
      <c r="D42" s="66"/>
      <c r="E42" s="66"/>
    </row>
    <row r="43" spans="1:6" ht="15.75" thickBot="1"/>
    <row r="44" spans="1:6" ht="46.5" customHeight="1">
      <c r="A44" s="20" t="s">
        <v>69</v>
      </c>
      <c r="B44" s="20" t="s">
        <v>99</v>
      </c>
      <c r="C44" s="20" t="s">
        <v>100</v>
      </c>
      <c r="D44" s="38" t="s">
        <v>104</v>
      </c>
      <c r="E44" s="23" t="s">
        <v>70</v>
      </c>
    </row>
    <row r="45" spans="1:6">
      <c r="A45" s="21" t="s">
        <v>71</v>
      </c>
      <c r="B45" s="51"/>
      <c r="C45" s="51"/>
      <c r="D45" s="25" t="str">
        <f>IF(((B45+C45)*3200)&gt;0,(B45+C45)*3200,"")</f>
        <v/>
      </c>
      <c r="E45" s="37"/>
    </row>
    <row r="46" spans="1:6">
      <c r="A46" s="21" t="s">
        <v>72</v>
      </c>
      <c r="B46" s="51">
        <v>2</v>
      </c>
      <c r="C46" s="51">
        <v>1</v>
      </c>
      <c r="D46" s="25">
        <f>IF(((B46+C46)*2000)&gt;0,(B46+C46)*2000,"")</f>
        <v>6000</v>
      </c>
      <c r="E46" s="37"/>
    </row>
    <row r="47" spans="1:6">
      <c r="A47" s="21" t="s">
        <v>73</v>
      </c>
      <c r="B47" s="51"/>
      <c r="C47" s="51"/>
      <c r="D47" s="25" t="str">
        <f>IF(((B47+C47)*2000)&gt;0,(B47+C47)*2000,"")</f>
        <v/>
      </c>
      <c r="E47" s="37"/>
    </row>
    <row r="48" spans="1:6">
      <c r="A48" s="21" t="s">
        <v>74</v>
      </c>
      <c r="B48" s="51"/>
      <c r="C48" s="51"/>
      <c r="D48" s="25" t="str">
        <f>IF(((B48+C48)*2000)&gt;0,(B48+C48)*2000,"")</f>
        <v/>
      </c>
      <c r="E48" s="37"/>
    </row>
    <row r="49" spans="1:6">
      <c r="A49" s="21" t="s">
        <v>75</v>
      </c>
      <c r="B49" s="51"/>
      <c r="C49" s="51"/>
      <c r="D49" s="25" t="str">
        <f>IF(((B49+C49)*800)&gt;0,(B49+C49)*800,"")</f>
        <v/>
      </c>
      <c r="E49" s="37"/>
    </row>
    <row r="50" spans="1:6">
      <c r="A50" s="21" t="s">
        <v>76</v>
      </c>
      <c r="B50" s="51"/>
      <c r="C50" s="51"/>
      <c r="D50" s="25" t="str">
        <f>IF(((B50+C50)*800)&gt;0,(B50+C50)*800,"")</f>
        <v/>
      </c>
      <c r="E50" s="37"/>
    </row>
    <row r="51" spans="1:6">
      <c r="A51" s="21" t="s">
        <v>77</v>
      </c>
      <c r="B51" s="51"/>
      <c r="C51" s="51"/>
      <c r="D51" s="25" t="str">
        <f>IF(((B51+C51)*800)&gt;0,(B51+C51)*800,"")</f>
        <v/>
      </c>
      <c r="E51" s="37"/>
    </row>
    <row r="52" spans="1:6">
      <c r="A52" s="21" t="s">
        <v>78</v>
      </c>
      <c r="B52" s="51"/>
      <c r="C52" s="51"/>
      <c r="D52" s="25" t="str">
        <f>IF(((B52+C52)*800)&gt;0,(B52+C52)*800,"")</f>
        <v/>
      </c>
      <c r="E52" s="37"/>
    </row>
    <row r="53" spans="1:6">
      <c r="A53" s="21" t="s">
        <v>79</v>
      </c>
      <c r="B53" s="51"/>
      <c r="C53" s="51"/>
      <c r="D53" s="25" t="str">
        <f>IF(((B53+C53)*800)&gt;0,(B53+C53)*800,"")</f>
        <v/>
      </c>
      <c r="E53" s="37"/>
    </row>
    <row r="54" spans="1:6">
      <c r="A54" s="21" t="s">
        <v>80</v>
      </c>
      <c r="B54" s="51"/>
      <c r="C54" s="29"/>
      <c r="D54" s="25" t="str">
        <f>IF(((B54+C54)*400)&gt;0,(B54+C54)*400,"")</f>
        <v/>
      </c>
      <c r="E54" s="37"/>
    </row>
    <row r="55" spans="1:6">
      <c r="A55" s="21" t="s">
        <v>81</v>
      </c>
      <c r="B55" s="51"/>
      <c r="C55" s="29"/>
      <c r="D55" s="25" t="str">
        <f>IF(((B55+C55)*400)&gt;0,(B55+C55)*400,"")</f>
        <v/>
      </c>
      <c r="E55" s="37"/>
    </row>
    <row r="56" spans="1:6" ht="15.75" thickBot="1">
      <c r="A56" s="97" t="s">
        <v>82</v>
      </c>
      <c r="B56" s="98"/>
      <c r="C56" s="98"/>
      <c r="D56" s="39">
        <f>SUM(D45:D55)</f>
        <v>6000</v>
      </c>
      <c r="E56" s="37" t="str">
        <f>IF((SUM(E45:E55)&gt;0),SUM(E45:E55),"")</f>
        <v/>
      </c>
    </row>
    <row r="59" spans="1:6">
      <c r="A59" s="63" t="s">
        <v>116</v>
      </c>
      <c r="B59" s="63"/>
      <c r="C59" s="63"/>
      <c r="D59" s="63"/>
      <c r="E59" s="63"/>
      <c r="F59" s="63"/>
    </row>
    <row r="60" spans="1:6">
      <c r="A60" s="63"/>
      <c r="B60" s="63"/>
      <c r="C60" s="63"/>
      <c r="D60" s="63"/>
      <c r="E60" s="63"/>
      <c r="F60" s="63"/>
    </row>
    <row r="61" spans="1:6">
      <c r="A61" s="64" t="s">
        <v>97</v>
      </c>
      <c r="B61" s="64"/>
      <c r="C61" s="64"/>
      <c r="D61" s="64"/>
      <c r="E61" s="64"/>
      <c r="F61" s="64"/>
    </row>
    <row r="64" spans="1:6" s="41" customFormat="1">
      <c r="A64" s="41" t="s">
        <v>112</v>
      </c>
    </row>
    <row r="65" spans="1:6">
      <c r="A65" s="81" t="s">
        <v>89</v>
      </c>
      <c r="B65" s="82"/>
      <c r="C65" s="82"/>
      <c r="D65" s="82"/>
      <c r="E65" s="83"/>
      <c r="F65" s="19" t="s">
        <v>90</v>
      </c>
    </row>
    <row r="66" spans="1:6">
      <c r="A66" s="78" t="s">
        <v>106</v>
      </c>
      <c r="B66" s="79"/>
      <c r="C66" s="79"/>
      <c r="D66" s="79"/>
      <c r="E66" s="80"/>
      <c r="F66" s="29">
        <f>SUM(C45:C53)</f>
        <v>1</v>
      </c>
    </row>
    <row r="89" spans="1:6" ht="21">
      <c r="A89" s="66" t="s">
        <v>96</v>
      </c>
      <c r="B89" s="66"/>
      <c r="C89" s="66"/>
      <c r="D89" s="66"/>
      <c r="E89" s="66"/>
      <c r="F89" s="66"/>
    </row>
    <row r="90" spans="1:6" ht="21">
      <c r="A90" s="31"/>
      <c r="B90" s="31"/>
      <c r="C90" s="31"/>
      <c r="D90" s="31"/>
      <c r="E90" s="31"/>
      <c r="F90" s="31"/>
    </row>
    <row r="91" spans="1:6" ht="15.75" thickBot="1"/>
    <row r="92" spans="1:6" ht="30" customHeight="1">
      <c r="A92" s="24" t="s">
        <v>83</v>
      </c>
      <c r="B92" s="68" t="s">
        <v>6</v>
      </c>
      <c r="C92" s="69"/>
      <c r="D92" s="22" t="s">
        <v>98</v>
      </c>
      <c r="E92" s="23" t="s">
        <v>70</v>
      </c>
      <c r="F92" t="s">
        <v>105</v>
      </c>
    </row>
    <row r="93" spans="1:6">
      <c r="A93" s="32" t="str">
        <f>IF('Událost (1)'!$F$1&lt;&gt;0,'Událost (1)'!$F$1," ")</f>
        <v xml:space="preserve"> </v>
      </c>
      <c r="B93" s="44" t="str">
        <f>IF('Událost (1)'!$B$2&lt;&gt;0,'Událost (1)'!$B$2," ")</f>
        <v xml:space="preserve"> </v>
      </c>
      <c r="C93" s="43" t="str">
        <f>IF('Událost (1)'!$C$2&gt;0,'Událost (1)'!$C$2,"")</f>
        <v/>
      </c>
      <c r="D93" s="25" t="str">
        <f>IF('Událost (1)'!$B$41&gt;0,'Událost (1)'!$B$41,"")</f>
        <v/>
      </c>
      <c r="E93" s="54"/>
    </row>
    <row r="94" spans="1:6">
      <c r="A94" s="32" t="str">
        <f>IF('Událost (2)'!$F$1&lt;&gt;0,'Událost (2)'!$F$1," ")</f>
        <v xml:space="preserve"> </v>
      </c>
      <c r="B94" s="44" t="str">
        <f>IF('Událost (2)'!$B$2&lt;&gt;0,'Událost (2)'!$B$2," ")</f>
        <v xml:space="preserve"> </v>
      </c>
      <c r="C94" s="43" t="str">
        <f>IF('Událost (2)'!$C$2&gt;0,'Událost (2)'!$C$2,"")</f>
        <v/>
      </c>
      <c r="D94" s="25" t="str">
        <f>IF('Událost (2)'!$B$41&gt;0,'Událost (2)'!$B$41,"")</f>
        <v/>
      </c>
      <c r="E94" s="54"/>
    </row>
    <row r="95" spans="1:6">
      <c r="A95" s="32" t="str">
        <f>IF('Událost (3)'!$F$1&lt;&gt;0,'Událost (3)'!$F$1," ")</f>
        <v xml:space="preserve"> </v>
      </c>
      <c r="B95" s="44" t="str">
        <f>IF('Událost (3)'!$B$2&lt;&gt;0,'Událost (3)'!$B$2," ")</f>
        <v xml:space="preserve"> </v>
      </c>
      <c r="C95" s="43" t="str">
        <f>IF('Událost (3)'!$C$2&gt;0,'Událost (3)'!$C$2,"")</f>
        <v/>
      </c>
      <c r="D95" s="25" t="str">
        <f>IF('Událost (3)'!$B$41&gt;0,'Událost (3)'!$B$41,"")</f>
        <v/>
      </c>
      <c r="E95" s="54"/>
    </row>
    <row r="96" spans="1:6">
      <c r="A96" s="32" t="str">
        <f>IF('Událost (4)'!$F$1&lt;&gt;0,'Událost (4)'!$F$1," ")</f>
        <v xml:space="preserve"> </v>
      </c>
      <c r="B96" s="44" t="str">
        <f>IF('Událost (4)'!$B$2&lt;&gt;0,'Událost (4)'!$B$2," ")</f>
        <v xml:space="preserve"> </v>
      </c>
      <c r="C96" s="43" t="str">
        <f>IF('Událost (4)'!$C$2&gt;0,'Událost (4)'!$C$2,"")</f>
        <v/>
      </c>
      <c r="D96" s="25" t="str">
        <f>IF('Událost (4)'!$B$41&gt;0,'Událost (4)'!$B$41,"")</f>
        <v/>
      </c>
      <c r="E96" s="54"/>
    </row>
    <row r="97" spans="1:5">
      <c r="A97" s="32" t="str">
        <f>IF('Událost (5)'!$F$1&lt;&gt;0,'Událost (5)'!$F$1," ")</f>
        <v xml:space="preserve"> </v>
      </c>
      <c r="B97" s="44" t="str">
        <f>IF('Událost (5)'!$B$2&lt;&gt;0,'Událost (5)'!$B$2," ")</f>
        <v xml:space="preserve"> </v>
      </c>
      <c r="C97" s="43" t="str">
        <f>IF('Událost (5)'!$C$2&gt;0,'Událost (5)'!$C$2,"")</f>
        <v/>
      </c>
      <c r="D97" s="25" t="str">
        <f>IF('Událost (5)'!$B$41&gt;0,'Událost (5)'!$B$41,"")</f>
        <v/>
      </c>
      <c r="E97" s="54"/>
    </row>
    <row r="98" spans="1:5">
      <c r="A98" s="32" t="str">
        <f>IF('Událost (6)'!$F$1&lt;&gt;0,'Událost (6)'!$F$1," ")</f>
        <v xml:space="preserve"> </v>
      </c>
      <c r="B98" s="44" t="str">
        <f>IF('Událost (6)'!$B$2&lt;&gt;0,'Událost (6)'!$B$2," ")</f>
        <v xml:space="preserve"> </v>
      </c>
      <c r="C98" s="43" t="str">
        <f>IF('Událost (6)'!$C$2&gt;0,'Událost (6)'!$C$2,"")</f>
        <v/>
      </c>
      <c r="D98" s="25" t="str">
        <f>IF('Událost (6)'!$B$41&gt;0,'Událost (6)'!$B$41,"")</f>
        <v/>
      </c>
      <c r="E98" s="54"/>
    </row>
    <row r="99" spans="1:5">
      <c r="A99" s="32" t="str">
        <f>IF('Událost (7)'!$F$1&lt;&gt;0,'Událost (7)'!$F$1," ")</f>
        <v xml:space="preserve"> </v>
      </c>
      <c r="B99" s="44" t="str">
        <f>IF('Událost (7)'!$B$2&lt;&gt;0,'Událost (7)'!$B$2," ")</f>
        <v xml:space="preserve"> </v>
      </c>
      <c r="C99" s="43" t="str">
        <f>IF('Událost (7)'!$C$2&gt;0,'Událost (7)'!$C$2,"")</f>
        <v/>
      </c>
      <c r="D99" s="25" t="str">
        <f>IF('Událost (7)'!$B$41&gt;0,'Událost (7)'!$B$41,"")</f>
        <v/>
      </c>
      <c r="E99" s="54"/>
    </row>
    <row r="100" spans="1:5">
      <c r="A100" s="32" t="str">
        <f>IF('Událost (8)'!$F$1&lt;&gt;0,'Událost (8)'!$F$1," ")</f>
        <v xml:space="preserve"> </v>
      </c>
      <c r="B100" s="44" t="str">
        <f>IF('Událost (8)'!$B$2&lt;&gt;0,'Událost (8)'!$B$2," ")</f>
        <v xml:space="preserve"> </v>
      </c>
      <c r="C100" s="43" t="str">
        <f>IF('Událost (8)'!$C$2&gt;0,'Událost (8)'!$C$2,"")</f>
        <v/>
      </c>
      <c r="D100" s="25" t="str">
        <f>IF('Událost (8)'!$B$41&gt;0,'Událost (8)'!$B$41,"")</f>
        <v/>
      </c>
      <c r="E100" s="54"/>
    </row>
    <row r="101" spans="1:5">
      <c r="A101" s="32" t="str">
        <f>IF('Událost (9)'!$F$1&lt;&gt;0,'Událost (9)'!$F$1," ")</f>
        <v xml:space="preserve"> </v>
      </c>
      <c r="B101" s="44" t="str">
        <f>IF('Událost (9)'!$B$2&lt;&gt;0,'Událost (9)'!$B$2," ")</f>
        <v xml:space="preserve"> </v>
      </c>
      <c r="C101" s="43" t="str">
        <f>IF('Událost (9)'!$C$2&gt;0,'Událost (9)'!$C$2,"")</f>
        <v/>
      </c>
      <c r="D101" s="25" t="str">
        <f>IF('Událost (9)'!$B$41&gt;0,'Událost (9)'!$B$41,"")</f>
        <v/>
      </c>
      <c r="E101" s="54"/>
    </row>
    <row r="102" spans="1:5">
      <c r="A102" s="32" t="str">
        <f>IF('Událost (10)'!$F$1&lt;&gt;0,'Událost (10)'!$F$1," ")</f>
        <v xml:space="preserve"> </v>
      </c>
      <c r="B102" s="44" t="str">
        <f>IF('Událost (10)'!$B$2&lt;&gt;0,'Událost (10)'!$B$2," ")</f>
        <v xml:space="preserve"> </v>
      </c>
      <c r="C102" s="43" t="str">
        <f>IF('Událost (10)'!$C$2&gt;0,'Událost (10)'!$C$2,"")</f>
        <v/>
      </c>
      <c r="D102" s="25" t="str">
        <f>IF('Událost (10)'!$B$41&gt;0,'Událost (10)'!$B$41,"")</f>
        <v/>
      </c>
      <c r="E102" s="54"/>
    </row>
    <row r="103" spans="1:5">
      <c r="A103" s="32" t="str">
        <f>IF('Událost (11)'!$F$1&lt;&gt;0,'Událost (11)'!$F$1," ")</f>
        <v xml:space="preserve"> </v>
      </c>
      <c r="B103" s="44" t="str">
        <f>IF('Událost (11)'!$B$2&lt;&gt;0,'Událost (11)'!$B$2," ")</f>
        <v xml:space="preserve"> </v>
      </c>
      <c r="C103" s="43" t="str">
        <f>IF('Událost (11)'!$C$2&gt;0,'Událost (11)'!$C$2,"")</f>
        <v/>
      </c>
      <c r="D103" s="25" t="str">
        <f>IF('Událost (11)'!$B$41&gt;0,'Událost (11)'!$B$41,"")</f>
        <v/>
      </c>
      <c r="E103" s="54"/>
    </row>
    <row r="104" spans="1:5">
      <c r="A104" s="32" t="str">
        <f>IF('Událost (12)'!$F$1&lt;&gt;0,'Událost (12)'!$F$1," ")</f>
        <v xml:space="preserve"> </v>
      </c>
      <c r="B104" s="44" t="str">
        <f>IF('Událost (12)'!$B$2&lt;&gt;0,'Událost (12)'!$B$2," ")</f>
        <v xml:space="preserve"> </v>
      </c>
      <c r="C104" s="43" t="str">
        <f>IF('Událost (12)'!$C$2&gt;0,'Událost (12)'!$C$2,"")</f>
        <v/>
      </c>
      <c r="D104" s="25" t="str">
        <f>IF('Událost (12)'!$B$41&gt;0,'Událost (12)'!$B$41,"")</f>
        <v/>
      </c>
      <c r="E104" s="54"/>
    </row>
    <row r="105" spans="1:5">
      <c r="A105" s="32" t="str">
        <f>IF('Událost (13)'!$F$1&lt;&gt;0,'Událost (13)'!$F$1," ")</f>
        <v xml:space="preserve"> </v>
      </c>
      <c r="B105" s="44" t="str">
        <f>IF('Událost (13)'!$B$2&lt;&gt;0,'Událost (13)'!$B$2," ")</f>
        <v xml:space="preserve"> </v>
      </c>
      <c r="C105" s="43" t="str">
        <f>IF('Událost (13)'!$C$2&gt;0,'Událost (13)'!$C$2,"")</f>
        <v/>
      </c>
      <c r="D105" s="25" t="str">
        <f>IF('Událost (13)'!$B$41&gt;0,'Událost (13)'!$B$41,"")</f>
        <v/>
      </c>
      <c r="E105" s="54"/>
    </row>
    <row r="106" spans="1:5">
      <c r="A106" s="32" t="str">
        <f>IF('Událost (14)'!$F$1&lt;&gt;0,'Událost (14)'!$F$1," ")</f>
        <v xml:space="preserve"> </v>
      </c>
      <c r="B106" s="44" t="str">
        <f>IF('Událost (14)'!$B$2&lt;&gt;0,'Událost (14)'!$B$2," ")</f>
        <v xml:space="preserve"> </v>
      </c>
      <c r="C106" s="43" t="str">
        <f>IF('Událost (14)'!$C$2&gt;0,'Událost (14)'!$C$2,"")</f>
        <v/>
      </c>
      <c r="D106" s="25" t="str">
        <f>IF('Událost (14)'!$B$41&gt;0,'Událost (14)'!$B$41,"")</f>
        <v/>
      </c>
      <c r="E106" s="54"/>
    </row>
    <row r="107" spans="1:5" ht="15" customHeight="1">
      <c r="A107" s="32" t="str">
        <f>IF('Událost (15)'!$F$1&lt;&gt;0,'Událost (15)'!$F$1," ")</f>
        <v xml:space="preserve"> </v>
      </c>
      <c r="B107" s="44" t="str">
        <f>IF('Událost (15)'!$B$2&lt;&gt;0,'Událost (15)'!$B$2," ")</f>
        <v xml:space="preserve"> </v>
      </c>
      <c r="C107" s="43" t="str">
        <f>IF('Událost (15)'!$C$2&gt;0,'Událost (15)'!$C$2,"")</f>
        <v/>
      </c>
      <c r="D107" s="25" t="str">
        <f>IF('Událost (15)'!$B$41&gt;0,'Událost (15)'!$B$41,"")</f>
        <v/>
      </c>
      <c r="E107" s="54"/>
    </row>
    <row r="108" spans="1:5" ht="15" customHeight="1">
      <c r="A108" s="32" t="str">
        <f>IF('Událost (16)'!$F$1&lt;&gt;0,'Událost (16)'!$F$1," ")</f>
        <v xml:space="preserve"> </v>
      </c>
      <c r="B108" s="44" t="str">
        <f>IF('Událost (16)'!$B$2&lt;&gt;0,'Událost (16)'!$B$2," ")</f>
        <v xml:space="preserve"> </v>
      </c>
      <c r="C108" s="43" t="str">
        <f>IF('Událost (16)'!$C$2&gt;0,'Událost (16)'!$C$2,"")</f>
        <v/>
      </c>
      <c r="D108" s="25" t="str">
        <f>IF('Událost (16)'!$B$41&gt;0,'Událost (16)'!$B$41,"")</f>
        <v/>
      </c>
      <c r="E108" s="54"/>
    </row>
    <row r="109" spans="1:5" ht="15" customHeight="1">
      <c r="A109" s="32" t="str">
        <f>IF('Událost (17)'!$F$1&lt;&gt;0,'Událost (17)'!$F$1," ")</f>
        <v xml:space="preserve"> </v>
      </c>
      <c r="B109" s="44" t="str">
        <f>IF('Událost (17)'!$B$2&lt;&gt;0,'Událost (17)'!$B$2," ")</f>
        <v xml:space="preserve"> </v>
      </c>
      <c r="C109" s="43" t="str">
        <f>IF('Událost (17)'!$C$2&gt;0,'Událost (17)'!$C$2,"")</f>
        <v/>
      </c>
      <c r="D109" s="25" t="str">
        <f>IF('Událost (17)'!$B$41&gt;0,'Událost (17)'!$B$41,"")</f>
        <v/>
      </c>
      <c r="E109" s="54"/>
    </row>
    <row r="110" spans="1:5" ht="15" customHeight="1">
      <c r="A110" s="32" t="str">
        <f>IF('Událost (18)'!$F$1&lt;&gt;0,'Událost (18)'!$F$1," ")</f>
        <v xml:space="preserve"> </v>
      </c>
      <c r="B110" s="44" t="str">
        <f>IF('Událost (18)'!$B$2&lt;&gt;0,'Událost (18)'!$B$2," ")</f>
        <v xml:space="preserve"> </v>
      </c>
      <c r="C110" s="43" t="str">
        <f>IF('Událost (18)'!$C$2&gt;0,'Událost (18)'!$C$2,"")</f>
        <v/>
      </c>
      <c r="D110" s="25" t="str">
        <f>IF('Událost (18)'!$B$41&gt;0,'Událost (18)'!$B$41,"")</f>
        <v/>
      </c>
      <c r="E110" s="54"/>
    </row>
    <row r="111" spans="1:5" ht="15" customHeight="1">
      <c r="A111" s="32" t="str">
        <f>IF('Událost (19)'!$F$1&lt;&gt;0,'Událost (19)'!$F$1," ")</f>
        <v xml:space="preserve"> </v>
      </c>
      <c r="B111" s="44" t="str">
        <f>IF('Událost (19)'!$B$2&lt;&gt;0,'Událost (19)'!$B$2," ")</f>
        <v xml:space="preserve"> </v>
      </c>
      <c r="C111" s="43" t="str">
        <f>IF('Událost (19)'!$C$2&gt;0,'Událost (19)'!$C$2,"")</f>
        <v/>
      </c>
      <c r="D111" s="25" t="str">
        <f>IF('Událost (19)'!$B$41&gt;0,'Událost (19)'!$B$41,"")</f>
        <v/>
      </c>
      <c r="E111" s="54"/>
    </row>
    <row r="112" spans="1:5" ht="15" customHeight="1">
      <c r="A112" s="32" t="str">
        <f>IF('Událost (20)'!$F$1&lt;&gt;0,'Událost (20)'!$F$1," ")</f>
        <v xml:space="preserve"> </v>
      </c>
      <c r="B112" s="44" t="str">
        <f>IF('Událost (20)'!$B$2&lt;&gt;0,'Událost (20)'!$B$2," ")</f>
        <v xml:space="preserve"> </v>
      </c>
      <c r="C112" s="43" t="str">
        <f>IF('Událost (20)'!$C$2&gt;0,'Událost (20)'!$C$2,"")</f>
        <v/>
      </c>
      <c r="D112" s="25" t="str">
        <f>IF('Událost (20)'!$B$41&gt;0,'Událost (20)'!$B$41,"")</f>
        <v/>
      </c>
      <c r="E112" s="54"/>
    </row>
    <row r="113" spans="1:6" ht="15.75" thickBot="1">
      <c r="A113" s="34" t="s">
        <v>82</v>
      </c>
      <c r="B113" s="35"/>
      <c r="C113" s="2"/>
      <c r="D113" s="36">
        <f>SUM(D93:D112)</f>
        <v>0</v>
      </c>
      <c r="E113" s="55" t="str">
        <f>IF(SUM(E93:E112)&gt;0,SUM(E93:E112),"")</f>
        <v/>
      </c>
    </row>
    <row r="116" spans="1:6" ht="15" customHeight="1">
      <c r="A116" s="67" t="s">
        <v>103</v>
      </c>
      <c r="B116" s="67"/>
      <c r="C116" s="67"/>
    </row>
    <row r="117" spans="1:6" ht="31.5" customHeight="1">
      <c r="A117" s="88" t="s">
        <v>127</v>
      </c>
      <c r="B117" s="89"/>
      <c r="C117" s="89"/>
      <c r="D117" s="89"/>
      <c r="E117" s="89"/>
      <c r="F117" s="89"/>
    </row>
    <row r="118" spans="1:6" ht="15" customHeight="1">
      <c r="A118" s="88" t="s">
        <v>108</v>
      </c>
      <c r="B118" s="88"/>
      <c r="C118" s="88"/>
      <c r="D118" s="88"/>
      <c r="E118" s="88"/>
      <c r="F118" s="88"/>
    </row>
    <row r="119" spans="1:6" ht="15" customHeight="1">
      <c r="A119" s="65" t="s">
        <v>101</v>
      </c>
      <c r="B119" s="65"/>
      <c r="C119" s="65"/>
      <c r="D119" s="65"/>
      <c r="E119" s="65"/>
      <c r="F119" s="65"/>
    </row>
    <row r="120" spans="1:6" ht="30.75" customHeight="1">
      <c r="A120" s="65" t="s">
        <v>102</v>
      </c>
      <c r="B120" s="65"/>
      <c r="C120" s="65"/>
      <c r="D120" s="65"/>
      <c r="E120" s="65"/>
      <c r="F120" s="65"/>
    </row>
    <row r="121" spans="1:6">
      <c r="A121" s="90" t="s">
        <v>84</v>
      </c>
      <c r="B121" s="90"/>
      <c r="C121" s="90"/>
      <c r="D121" s="90"/>
      <c r="E121" s="90"/>
      <c r="F121" s="90"/>
    </row>
    <row r="122" spans="1:6">
      <c r="A122" s="91"/>
      <c r="B122" s="91"/>
      <c r="C122" s="91"/>
      <c r="D122" s="91"/>
      <c r="E122" s="91"/>
      <c r="F122" s="91"/>
    </row>
    <row r="127" spans="1:6">
      <c r="A127" s="41" t="s">
        <v>112</v>
      </c>
    </row>
    <row r="128" spans="1:6">
      <c r="A128" s="81" t="s">
        <v>89</v>
      </c>
      <c r="B128" s="82"/>
      <c r="C128" s="82"/>
      <c r="D128" s="82"/>
      <c r="E128" s="83"/>
      <c r="F128" s="19" t="s">
        <v>90</v>
      </c>
    </row>
    <row r="129" spans="1:6">
      <c r="A129" s="78" t="s">
        <v>91</v>
      </c>
      <c r="B129" s="79"/>
      <c r="C129" s="79"/>
      <c r="D129" s="79"/>
      <c r="E129" s="80"/>
      <c r="F129" s="29">
        <f>COUNTIFS(A93:A112,"&gt;0")</f>
        <v>0</v>
      </c>
    </row>
    <row r="130" spans="1:6">
      <c r="A130" s="78" t="s">
        <v>107</v>
      </c>
      <c r="B130" s="79"/>
      <c r="C130" s="79"/>
      <c r="D130" s="79"/>
      <c r="E130" s="80"/>
      <c r="F130" s="29">
        <f>COUNTIFS(A93:A112,"&gt;0")</f>
        <v>0</v>
      </c>
    </row>
    <row r="131" spans="1:6">
      <c r="A131" s="78" t="s">
        <v>113</v>
      </c>
      <c r="B131" s="79"/>
      <c r="C131" s="79"/>
      <c r="D131" s="79"/>
      <c r="E131" s="80"/>
      <c r="F131" s="45">
        <f>'Událost (1)'!B32+'Událost (2)'!B32+'Událost (3)'!B32+'Událost (4)'!B32+'Událost (5)'!B32+'Událost (6)'!B32+'Událost (7)'!B32+'Událost (8)'!B32+'Událost (9)'!B32+'Událost (10)'!B32+'Událost (11)'!B32+'Událost (12)'!B32+'Událost (13)'!B32+'Událost (14)'!B32+'Událost (15)'!B32+'Událost (16)'!B32+'Událost (17)'!B32+'Událost (18)'!B32+'Událost (19)'!B32+'Událost (20)'!B32</f>
        <v>0</v>
      </c>
    </row>
    <row r="132" spans="1:6">
      <c r="A132" s="78" t="s">
        <v>111</v>
      </c>
      <c r="B132" s="79"/>
      <c r="C132" s="79"/>
      <c r="D132" s="79"/>
      <c r="E132" s="80"/>
      <c r="F132" s="45">
        <f>COUNTIFS('Událost (1)'!G35:G39,"&gt;0")+COUNTIFS('Událost (2)'!G35:G39,"&gt;0")+COUNTIFS('Událost (3)'!G35:G39,"&gt;0")+COUNTIFS('Událost (4)'!G35:G39,"&gt;0")+COUNTIFS('Událost (5)'!G35:G39,"&gt;0")+COUNTIFS('Událost (6)'!G35:G39,"&gt;0")+COUNTIFS('Událost (7)'!G35:G39,"&gt;0")+COUNTIFS('Událost (8)'!G35:G39,"&gt;0")+COUNTIFS('Událost (9)'!G35:G39,"&gt;0")+COUNTIFS('Událost (10)'!G35:G39,"&gt;0")+COUNTIFS('Událost (11)'!G35:G39,"&gt;0")+COUNTIFS('Událost (12)'!G35:G39,"&gt;0")+COUNTIFS('Událost (13)'!G35:G39,"&gt;0")+COUNTIFS('Událost (14)'!G35:G39,"&gt;0")+COUNTIFS('Událost (15)'!G35:G39,"&gt;0")+COUNTIFS('Událost (16)'!G35:G39,"&gt;0")+COUNTIFS('Událost (17)'!G35:G39,"&gt;0")+COUNTIFS('Událost (18)'!G35:G39,"&gt;0")+COUNTIFS('Událost (19)'!G35:G39,"&gt;0")+COUNTIFS('Událost (20)'!G35:G39,"&gt;0")</f>
        <v>0</v>
      </c>
    </row>
    <row r="135" spans="1:6" ht="21">
      <c r="A135" s="92" t="s">
        <v>85</v>
      </c>
      <c r="B135" s="92"/>
      <c r="C135" s="92"/>
      <c r="D135" s="92"/>
      <c r="E135" s="92"/>
      <c r="F135" s="92"/>
    </row>
    <row r="136" spans="1:6" ht="15.75" thickBot="1"/>
    <row r="137" spans="1:6" ht="45">
      <c r="A137" s="93" t="s">
        <v>86</v>
      </c>
      <c r="B137" s="94"/>
      <c r="C137" s="94"/>
      <c r="D137" s="95"/>
      <c r="E137" s="22" t="s">
        <v>87</v>
      </c>
      <c r="F137" s="28" t="s">
        <v>70</v>
      </c>
    </row>
    <row r="138" spans="1:6">
      <c r="A138" s="71"/>
      <c r="B138" s="72"/>
      <c r="C138" s="72"/>
      <c r="D138" s="84"/>
      <c r="E138" s="52">
        <v>0</v>
      </c>
      <c r="F138" s="26"/>
    </row>
    <row r="139" spans="1:6">
      <c r="A139" s="71"/>
      <c r="B139" s="72"/>
      <c r="C139" s="72"/>
      <c r="D139" s="84"/>
      <c r="E139" s="52">
        <v>0</v>
      </c>
      <c r="F139" s="26"/>
    </row>
    <row r="140" spans="1:6">
      <c r="A140" s="71"/>
      <c r="B140" s="72"/>
      <c r="C140" s="72"/>
      <c r="D140" s="84"/>
      <c r="E140" s="52">
        <v>0</v>
      </c>
      <c r="F140" s="26"/>
    </row>
    <row r="141" spans="1:6">
      <c r="A141" s="71"/>
      <c r="B141" s="72"/>
      <c r="C141" s="72"/>
      <c r="D141" s="84"/>
      <c r="E141" s="52">
        <v>0</v>
      </c>
      <c r="F141" s="26"/>
    </row>
    <row r="142" spans="1:6">
      <c r="A142" s="71"/>
      <c r="B142" s="72"/>
      <c r="C142" s="72"/>
      <c r="D142" s="84"/>
      <c r="E142" s="52">
        <v>0</v>
      </c>
      <c r="F142" s="26"/>
    </row>
    <row r="143" spans="1:6">
      <c r="A143" s="71"/>
      <c r="B143" s="72"/>
      <c r="C143" s="72"/>
      <c r="D143" s="84"/>
      <c r="E143" s="52">
        <v>0</v>
      </c>
      <c r="F143" s="26"/>
    </row>
    <row r="144" spans="1:6">
      <c r="A144" s="71"/>
      <c r="B144" s="72"/>
      <c r="C144" s="72"/>
      <c r="D144" s="84"/>
      <c r="E144" s="52">
        <v>0</v>
      </c>
      <c r="F144" s="26"/>
    </row>
    <row r="145" spans="1:6">
      <c r="A145" s="71"/>
      <c r="B145" s="72"/>
      <c r="C145" s="72"/>
      <c r="D145" s="84"/>
      <c r="E145" s="52">
        <v>0</v>
      </c>
      <c r="F145" s="26"/>
    </row>
    <row r="146" spans="1:6">
      <c r="A146" s="71"/>
      <c r="B146" s="72"/>
      <c r="C146" s="72"/>
      <c r="D146" s="84"/>
      <c r="E146" s="52">
        <v>0</v>
      </c>
      <c r="F146" s="26"/>
    </row>
    <row r="147" spans="1:6">
      <c r="A147" s="71"/>
      <c r="B147" s="72"/>
      <c r="C147" s="72"/>
      <c r="D147" s="84"/>
      <c r="E147" s="52">
        <v>0</v>
      </c>
      <c r="F147" s="26"/>
    </row>
    <row r="148" spans="1:6">
      <c r="A148" s="71"/>
      <c r="B148" s="72"/>
      <c r="C148" s="72"/>
      <c r="D148" s="84"/>
      <c r="E148" s="52">
        <v>0</v>
      </c>
      <c r="F148" s="26"/>
    </row>
    <row r="149" spans="1:6">
      <c r="A149" s="71"/>
      <c r="B149" s="72"/>
      <c r="C149" s="72"/>
      <c r="D149" s="84"/>
      <c r="E149" s="52">
        <v>0</v>
      </c>
      <c r="F149" s="26"/>
    </row>
    <row r="150" spans="1:6">
      <c r="A150" s="71"/>
      <c r="B150" s="72"/>
      <c r="C150" s="72"/>
      <c r="D150" s="84"/>
      <c r="E150" s="52">
        <v>0</v>
      </c>
      <c r="F150" s="26"/>
    </row>
    <row r="151" spans="1:6">
      <c r="A151" s="71"/>
      <c r="B151" s="72"/>
      <c r="C151" s="72"/>
      <c r="D151" s="84"/>
      <c r="E151" s="52">
        <v>0</v>
      </c>
      <c r="F151" s="26"/>
    </row>
    <row r="152" spans="1:6">
      <c r="A152" s="71"/>
      <c r="B152" s="72"/>
      <c r="C152" s="72"/>
      <c r="D152" s="84"/>
      <c r="E152" s="52">
        <v>0</v>
      </c>
      <c r="F152" s="26"/>
    </row>
    <row r="153" spans="1:6">
      <c r="A153" s="71"/>
      <c r="B153" s="72"/>
      <c r="C153" s="72"/>
      <c r="D153" s="84"/>
      <c r="E153" s="52">
        <v>0</v>
      </c>
      <c r="F153" s="26"/>
    </row>
    <row r="154" spans="1:6">
      <c r="A154" s="71"/>
      <c r="B154" s="72"/>
      <c r="C154" s="72"/>
      <c r="D154" s="84"/>
      <c r="E154" s="52">
        <v>0</v>
      </c>
      <c r="F154" s="26"/>
    </row>
    <row r="155" spans="1:6">
      <c r="A155" s="71"/>
      <c r="B155" s="72"/>
      <c r="C155" s="72"/>
      <c r="D155" s="84"/>
      <c r="E155" s="52">
        <v>0</v>
      </c>
      <c r="F155" s="26"/>
    </row>
    <row r="156" spans="1:6">
      <c r="A156" s="71"/>
      <c r="B156" s="72"/>
      <c r="C156" s="72"/>
      <c r="D156" s="84"/>
      <c r="E156" s="52">
        <v>0</v>
      </c>
      <c r="F156" s="26"/>
    </row>
    <row r="157" spans="1:6">
      <c r="A157" s="71"/>
      <c r="B157" s="72"/>
      <c r="C157" s="72"/>
      <c r="D157" s="84"/>
      <c r="E157" s="52">
        <v>0</v>
      </c>
      <c r="F157" s="26"/>
    </row>
    <row r="158" spans="1:6">
      <c r="A158" s="71"/>
      <c r="B158" s="72"/>
      <c r="C158" s="72"/>
      <c r="D158" s="84"/>
      <c r="E158" s="52">
        <v>0</v>
      </c>
      <c r="F158" s="26"/>
    </row>
    <row r="159" spans="1:6">
      <c r="A159" s="71"/>
      <c r="B159" s="72"/>
      <c r="C159" s="72"/>
      <c r="D159" s="84"/>
      <c r="E159" s="52">
        <v>0</v>
      </c>
      <c r="F159" s="26"/>
    </row>
    <row r="160" spans="1:6">
      <c r="A160" s="71"/>
      <c r="B160" s="72"/>
      <c r="C160" s="72"/>
      <c r="D160" s="84"/>
      <c r="E160" s="52">
        <v>0</v>
      </c>
      <c r="F160" s="26"/>
    </row>
    <row r="161" spans="1:6">
      <c r="A161" s="71"/>
      <c r="B161" s="72"/>
      <c r="C161" s="72"/>
      <c r="D161" s="84"/>
      <c r="E161" s="52">
        <v>0</v>
      </c>
      <c r="F161" s="26"/>
    </row>
    <row r="162" spans="1:6">
      <c r="A162" s="71"/>
      <c r="B162" s="72"/>
      <c r="C162" s="72"/>
      <c r="D162" s="84"/>
      <c r="E162" s="52">
        <v>0</v>
      </c>
      <c r="F162" s="26"/>
    </row>
    <row r="163" spans="1:6">
      <c r="A163" s="71"/>
      <c r="B163" s="72"/>
      <c r="C163" s="72"/>
      <c r="D163" s="84"/>
      <c r="E163" s="52">
        <v>0</v>
      </c>
      <c r="F163" s="26"/>
    </row>
    <row r="164" spans="1:6">
      <c r="A164" s="71"/>
      <c r="B164" s="72"/>
      <c r="C164" s="72"/>
      <c r="D164" s="84"/>
      <c r="E164" s="52">
        <v>0</v>
      </c>
      <c r="F164" s="26"/>
    </row>
    <row r="165" spans="1:6">
      <c r="A165" s="71"/>
      <c r="B165" s="72"/>
      <c r="C165" s="72"/>
      <c r="D165" s="84"/>
      <c r="E165" s="52">
        <v>0</v>
      </c>
      <c r="F165" s="26"/>
    </row>
    <row r="166" spans="1:6">
      <c r="A166" s="71"/>
      <c r="B166" s="72"/>
      <c r="C166" s="72"/>
      <c r="D166" s="84"/>
      <c r="E166" s="52">
        <v>0</v>
      </c>
      <c r="F166" s="26"/>
    </row>
    <row r="167" spans="1:6">
      <c r="A167" s="71"/>
      <c r="B167" s="72"/>
      <c r="C167" s="72"/>
      <c r="D167" s="84"/>
      <c r="E167" s="52">
        <v>0</v>
      </c>
      <c r="F167" s="26"/>
    </row>
    <row r="168" spans="1:6">
      <c r="A168" s="71"/>
      <c r="B168" s="72"/>
      <c r="C168" s="72"/>
      <c r="D168" s="84"/>
      <c r="E168" s="52">
        <v>0</v>
      </c>
      <c r="F168" s="26"/>
    </row>
    <row r="169" spans="1:6">
      <c r="A169" s="71"/>
      <c r="B169" s="72"/>
      <c r="C169" s="72"/>
      <c r="D169" s="84"/>
      <c r="E169" s="52">
        <v>0</v>
      </c>
      <c r="F169" s="26"/>
    </row>
    <row r="170" spans="1:6" ht="15.75" thickBot="1">
      <c r="A170" s="71"/>
      <c r="B170" s="72"/>
      <c r="C170" s="72"/>
      <c r="D170" s="84"/>
      <c r="E170" s="53">
        <v>0</v>
      </c>
      <c r="F170" s="26"/>
    </row>
    <row r="171" spans="1:6" ht="15.75" thickBot="1">
      <c r="A171" s="85" t="s">
        <v>82</v>
      </c>
      <c r="B171" s="86"/>
      <c r="C171" s="86"/>
      <c r="D171" s="87"/>
      <c r="E171" s="27">
        <f>SUM(E138:E170)</f>
        <v>0</v>
      </c>
      <c r="F171" s="26" t="str">
        <f>IF(SUM(F138:F170)&gt;0,SUM(F138:F170),"")</f>
        <v/>
      </c>
    </row>
    <row r="173" spans="1:6">
      <c r="A173" s="62" t="s">
        <v>118</v>
      </c>
      <c r="B173" s="62"/>
      <c r="C173" s="62"/>
      <c r="D173" s="62"/>
      <c r="E173" s="62"/>
      <c r="F173" s="62"/>
    </row>
    <row r="175" spans="1:6">
      <c r="A175" s="41" t="s">
        <v>112</v>
      </c>
    </row>
    <row r="176" spans="1:6">
      <c r="A176" s="81" t="s">
        <v>89</v>
      </c>
      <c r="B176" s="82"/>
      <c r="C176" s="82"/>
      <c r="D176" s="82"/>
      <c r="E176" s="83"/>
      <c r="F176" s="19" t="s">
        <v>90</v>
      </c>
    </row>
    <row r="177" spans="1:6">
      <c r="A177" s="78" t="s">
        <v>114</v>
      </c>
      <c r="B177" s="79"/>
      <c r="C177" s="79"/>
      <c r="D177" s="79"/>
      <c r="E177" s="80"/>
      <c r="F177" s="29">
        <f>COUNTIFS(E138:E170,"&gt;0")</f>
        <v>0</v>
      </c>
    </row>
    <row r="182" spans="1:6" ht="21">
      <c r="A182" s="66" t="s">
        <v>88</v>
      </c>
      <c r="B182" s="66"/>
      <c r="C182" s="66"/>
      <c r="D182" s="66"/>
      <c r="E182" s="66"/>
      <c r="F182" s="66"/>
    </row>
    <row r="184" spans="1:6">
      <c r="A184" s="81" t="s">
        <v>89</v>
      </c>
      <c r="B184" s="82"/>
      <c r="C184" s="82"/>
      <c r="D184" s="82"/>
      <c r="E184" s="83"/>
      <c r="F184" s="19" t="s">
        <v>90</v>
      </c>
    </row>
    <row r="185" spans="1:6">
      <c r="A185" s="78" t="str">
        <f>A66</f>
        <v>Potvrzení o absolvování kurzu mimo HZS PaK - kopie osvědčení nebo potvrzení</v>
      </c>
      <c r="B185" s="79"/>
      <c r="C185" s="79"/>
      <c r="D185" s="79"/>
      <c r="E185" s="80"/>
      <c r="F185" s="29">
        <f>F66</f>
        <v>1</v>
      </c>
    </row>
    <row r="186" spans="1:6">
      <c r="A186" s="78" t="str">
        <f>A129</f>
        <v>Výpočty spotřeb PHM u událostí</v>
      </c>
      <c r="B186" s="79"/>
      <c r="C186" s="79"/>
      <c r="D186" s="79"/>
      <c r="E186" s="80"/>
      <c r="F186" s="29">
        <f>F129</f>
        <v>0</v>
      </c>
    </row>
    <row r="187" spans="1:6">
      <c r="A187" s="78" t="str">
        <f>A130</f>
        <v>Kopie dílčí zprávy o zásahu</v>
      </c>
      <c r="B187" s="79"/>
      <c r="C187" s="79"/>
      <c r="D187" s="79"/>
      <c r="E187" s="80"/>
      <c r="F187" s="29">
        <f t="shared" ref="F187:F189" si="0">F130</f>
        <v>0</v>
      </c>
    </row>
    <row r="188" spans="1:6">
      <c r="A188" s="78" t="str">
        <f>A131</f>
        <v>Refundace - faktura/výpis z účtu</v>
      </c>
      <c r="B188" s="79"/>
      <c r="C188" s="79"/>
      <c r="D188" s="79"/>
      <c r="E188" s="80"/>
      <c r="F188" s="29">
        <f t="shared" si="0"/>
        <v>0</v>
      </c>
    </row>
    <row r="189" spans="1:6">
      <c r="A189" s="78" t="str">
        <f>A132</f>
        <v>Faktura - pořízení speciálních hasiv</v>
      </c>
      <c r="B189" s="79"/>
      <c r="C189" s="79"/>
      <c r="D189" s="79"/>
      <c r="E189" s="80"/>
      <c r="F189" s="29">
        <f t="shared" si="0"/>
        <v>0</v>
      </c>
    </row>
    <row r="190" spans="1:6">
      <c r="A190" s="78" t="str">
        <f>A177</f>
        <v>Faktura - výdaje na věcné vybavení</v>
      </c>
      <c r="B190" s="79"/>
      <c r="C190" s="79"/>
      <c r="D190" s="79"/>
      <c r="E190" s="80"/>
      <c r="F190" s="29">
        <f>F177</f>
        <v>0</v>
      </c>
    </row>
    <row r="191" spans="1:6">
      <c r="A191" s="71"/>
      <c r="B191" s="72"/>
      <c r="C191" s="72"/>
      <c r="D191" s="72"/>
      <c r="E191" s="73"/>
      <c r="F191" s="51"/>
    </row>
    <row r="192" spans="1:6">
      <c r="A192" s="71"/>
      <c r="B192" s="72"/>
      <c r="C192" s="72"/>
      <c r="D192" s="72"/>
      <c r="E192" s="73"/>
      <c r="F192" s="51"/>
    </row>
    <row r="193" spans="1:6">
      <c r="A193" s="71"/>
      <c r="B193" s="72"/>
      <c r="C193" s="72"/>
      <c r="D193" s="72"/>
      <c r="E193" s="73"/>
      <c r="F193" s="51"/>
    </row>
    <row r="194" spans="1:6">
      <c r="A194" s="71"/>
      <c r="B194" s="72"/>
      <c r="C194" s="72"/>
      <c r="D194" s="72"/>
      <c r="E194" s="73"/>
      <c r="F194" s="51"/>
    </row>
    <row r="195" spans="1:6">
      <c r="A195" s="71"/>
      <c r="B195" s="72"/>
      <c r="C195" s="72"/>
      <c r="D195" s="72"/>
      <c r="E195" s="73"/>
      <c r="F195" s="51"/>
    </row>
    <row r="196" spans="1:6">
      <c r="A196" s="71"/>
      <c r="B196" s="72"/>
      <c r="C196" s="72"/>
      <c r="D196" s="72"/>
      <c r="E196" s="73"/>
      <c r="F196" s="51"/>
    </row>
    <row r="197" spans="1:6">
      <c r="A197" s="71"/>
      <c r="B197" s="72"/>
      <c r="C197" s="72"/>
      <c r="D197" s="72"/>
      <c r="E197" s="73"/>
      <c r="F197" s="51"/>
    </row>
    <row r="198" spans="1:6">
      <c r="A198" s="71"/>
      <c r="B198" s="72"/>
      <c r="C198" s="72"/>
      <c r="D198" s="72"/>
      <c r="E198" s="73"/>
      <c r="F198" s="51"/>
    </row>
    <row r="199" spans="1:6">
      <c r="A199" s="74" t="s">
        <v>92</v>
      </c>
      <c r="B199" s="75"/>
      <c r="C199" s="75"/>
      <c r="D199" s="75"/>
      <c r="E199" s="76"/>
      <c r="F199" s="30">
        <f>SUM(F185:F198)</f>
        <v>1</v>
      </c>
    </row>
    <row r="200" spans="1:6">
      <c r="A200" s="77"/>
      <c r="B200" s="77"/>
      <c r="C200" s="77"/>
      <c r="D200" s="77"/>
      <c r="E200" s="77"/>
    </row>
    <row r="201" spans="1:6">
      <c r="A201" s="62"/>
      <c r="B201" s="62"/>
      <c r="C201" s="62"/>
      <c r="D201" s="62"/>
      <c r="E201" s="62"/>
    </row>
    <row r="202" spans="1:6">
      <c r="A202" s="62"/>
      <c r="B202" s="62"/>
      <c r="C202" s="62"/>
      <c r="D202" s="62"/>
      <c r="E202" s="62"/>
    </row>
    <row r="203" spans="1:6">
      <c r="A203" s="62"/>
      <c r="B203" s="62"/>
      <c r="C203" s="62"/>
      <c r="D203" s="62"/>
      <c r="E203" s="62"/>
    </row>
    <row r="204" spans="1:6">
      <c r="A204" s="62"/>
      <c r="B204" s="62"/>
      <c r="C204" s="62"/>
      <c r="D204" s="62"/>
      <c r="E204" s="62"/>
    </row>
    <row r="205" spans="1:6">
      <c r="A205" s="62"/>
      <c r="B205" s="62"/>
      <c r="C205" s="62"/>
      <c r="D205" s="62"/>
      <c r="E205" s="62"/>
    </row>
    <row r="206" spans="1:6">
      <c r="A206" s="62"/>
      <c r="B206" s="62"/>
      <c r="C206" s="62"/>
      <c r="D206" s="62"/>
      <c r="E206" s="62"/>
    </row>
    <row r="207" spans="1:6">
      <c r="A207" s="62"/>
      <c r="B207" s="62"/>
      <c r="C207" s="62"/>
      <c r="D207" s="62"/>
      <c r="E207" s="62"/>
    </row>
    <row r="208" spans="1:6">
      <c r="A208" s="62"/>
      <c r="B208" s="62"/>
      <c r="C208" s="62"/>
      <c r="D208" s="62"/>
      <c r="E208" s="62"/>
    </row>
    <row r="209" spans="1:5">
      <c r="A209" s="62"/>
      <c r="B209" s="62"/>
      <c r="C209" s="62"/>
      <c r="D209" s="62"/>
      <c r="E209" s="62"/>
    </row>
    <row r="210" spans="1:5">
      <c r="A210" s="62"/>
      <c r="B210" s="62"/>
      <c r="C210" s="62"/>
      <c r="D210" s="62"/>
      <c r="E210" s="62"/>
    </row>
    <row r="211" spans="1:5">
      <c r="A211" s="62"/>
      <c r="B211" s="62"/>
      <c r="C211" s="62"/>
      <c r="D211" s="62"/>
      <c r="E211" s="62"/>
    </row>
    <row r="212" spans="1:5">
      <c r="A212" s="62"/>
      <c r="B212" s="62"/>
      <c r="C212" s="62"/>
      <c r="D212" s="62"/>
      <c r="E212" s="62"/>
    </row>
    <row r="213" spans="1:5">
      <c r="A213" s="62"/>
      <c r="B213" s="62"/>
      <c r="C213" s="62"/>
      <c r="D213" s="62"/>
      <c r="E213" s="62"/>
    </row>
    <row r="214" spans="1:5">
      <c r="A214" s="62"/>
      <c r="B214" s="62"/>
      <c r="C214" s="62"/>
      <c r="D214" s="62"/>
      <c r="E214" s="62"/>
    </row>
    <row r="215" spans="1:5">
      <c r="A215" s="62"/>
      <c r="B215" s="62"/>
      <c r="C215" s="62"/>
      <c r="D215" s="62"/>
      <c r="E215" s="62"/>
    </row>
    <row r="216" spans="1:5">
      <c r="A216" s="62"/>
      <c r="B216" s="62"/>
      <c r="C216" s="62"/>
      <c r="D216" s="62"/>
      <c r="E216" s="62"/>
    </row>
    <row r="217" spans="1:5">
      <c r="A217" s="62"/>
      <c r="B217" s="62"/>
      <c r="C217" s="62"/>
      <c r="D217" s="62"/>
      <c r="E217" s="62"/>
    </row>
    <row r="218" spans="1:5">
      <c r="A218" s="62"/>
      <c r="B218" s="62"/>
      <c r="C218" s="62"/>
      <c r="D218" s="62"/>
      <c r="E218" s="62"/>
    </row>
    <row r="219" spans="1:5">
      <c r="A219" s="62"/>
      <c r="B219" s="62"/>
      <c r="C219" s="62"/>
      <c r="D219" s="62"/>
      <c r="E219" s="62"/>
    </row>
    <row r="220" spans="1:5">
      <c r="A220" s="62"/>
      <c r="B220" s="62"/>
      <c r="C220" s="62"/>
      <c r="D220" s="62"/>
      <c r="E220" s="62"/>
    </row>
    <row r="221" spans="1:5">
      <c r="A221" s="62"/>
      <c r="B221" s="62"/>
      <c r="C221" s="62"/>
      <c r="D221" s="62"/>
      <c r="E221" s="62"/>
    </row>
    <row r="222" spans="1:5">
      <c r="A222" s="62"/>
      <c r="B222" s="62"/>
      <c r="C222" s="62"/>
      <c r="D222" s="62"/>
      <c r="E222" s="62"/>
    </row>
    <row r="223" spans="1:5">
      <c r="A223" s="62"/>
      <c r="B223" s="62"/>
      <c r="C223" s="62"/>
      <c r="D223" s="62"/>
      <c r="E223" s="62"/>
    </row>
    <row r="225" spans="1:6">
      <c r="A225" s="70" t="s">
        <v>93</v>
      </c>
      <c r="B225" s="70"/>
      <c r="C225" s="70" t="s">
        <v>94</v>
      </c>
      <c r="D225" s="70"/>
    </row>
    <row r="226" spans="1:6">
      <c r="E226" s="62" t="s">
        <v>95</v>
      </c>
      <c r="F226" s="62"/>
    </row>
  </sheetData>
  <sheetProtection password="DF30" sheet="1" objects="1" scenarios="1"/>
  <protectedRanges>
    <protectedRange sqref="A12:F12 B13:C18 E13 E14:F18 C19:F23 A26:F26 B45:B55 C45:C53 A138:E170 A191:F198" name="Oblast1"/>
  </protectedRanges>
  <mergeCells count="140">
    <mergeCell ref="B12:C12"/>
    <mergeCell ref="D12:F12"/>
    <mergeCell ref="B14:C14"/>
    <mergeCell ref="E14:F14"/>
    <mergeCell ref="B15:C15"/>
    <mergeCell ref="E15:F15"/>
    <mergeCell ref="F2:F3"/>
    <mergeCell ref="A4:F6"/>
    <mergeCell ref="A7:F7"/>
    <mergeCell ref="A10:F10"/>
    <mergeCell ref="B11:C11"/>
    <mergeCell ref="D11:F11"/>
    <mergeCell ref="B13:C13"/>
    <mergeCell ref="A1:D3"/>
    <mergeCell ref="A19:B19"/>
    <mergeCell ref="C19:F19"/>
    <mergeCell ref="A20:B20"/>
    <mergeCell ref="C20:F20"/>
    <mergeCell ref="A21:B21"/>
    <mergeCell ref="C21:F21"/>
    <mergeCell ref="B16:C16"/>
    <mergeCell ref="E16:F16"/>
    <mergeCell ref="B17:C17"/>
    <mergeCell ref="E17:F17"/>
    <mergeCell ref="B18:C18"/>
    <mergeCell ref="E18:F18"/>
    <mergeCell ref="B32:D32"/>
    <mergeCell ref="A42:E42"/>
    <mergeCell ref="A56:C56"/>
    <mergeCell ref="A22:B22"/>
    <mergeCell ref="C22:F22"/>
    <mergeCell ref="A23:B23"/>
    <mergeCell ref="C23:F23"/>
    <mergeCell ref="A24:C24"/>
    <mergeCell ref="D24:F24"/>
    <mergeCell ref="A25:C25"/>
    <mergeCell ref="D25:F25"/>
    <mergeCell ref="A26:C26"/>
    <mergeCell ref="D26:F26"/>
    <mergeCell ref="A117:F117"/>
    <mergeCell ref="A121:F121"/>
    <mergeCell ref="A122:F122"/>
    <mergeCell ref="A135:F135"/>
    <mergeCell ref="A137:D137"/>
    <mergeCell ref="A118:F118"/>
    <mergeCell ref="A128:E128"/>
    <mergeCell ref="A132:E132"/>
    <mergeCell ref="A131:E131"/>
    <mergeCell ref="A143:D143"/>
    <mergeCell ref="A144:D144"/>
    <mergeCell ref="A145:D145"/>
    <mergeCell ref="A146:D146"/>
    <mergeCell ref="A147:D147"/>
    <mergeCell ref="A148:D148"/>
    <mergeCell ref="A138:D138"/>
    <mergeCell ref="A139:D139"/>
    <mergeCell ref="A140:D140"/>
    <mergeCell ref="A141:D141"/>
    <mergeCell ref="A142:D142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65:E65"/>
    <mergeCell ref="A185:E185"/>
    <mergeCell ref="A66:E66"/>
    <mergeCell ref="A129:E129"/>
    <mergeCell ref="A130:E130"/>
    <mergeCell ref="A188:E188"/>
    <mergeCell ref="A167:D167"/>
    <mergeCell ref="A168:D168"/>
    <mergeCell ref="A169:D169"/>
    <mergeCell ref="A170:D170"/>
    <mergeCell ref="A171:D171"/>
    <mergeCell ref="A182:F182"/>
    <mergeCell ref="A173:F173"/>
    <mergeCell ref="A176:E176"/>
    <mergeCell ref="A177:E177"/>
    <mergeCell ref="A184:E184"/>
    <mergeCell ref="A186:E186"/>
    <mergeCell ref="A187:E187"/>
    <mergeCell ref="A161:D161"/>
    <mergeCell ref="A162:D162"/>
    <mergeCell ref="A163:D163"/>
    <mergeCell ref="A164:D164"/>
    <mergeCell ref="A165:D165"/>
    <mergeCell ref="A166:D16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E226:F226"/>
    <mergeCell ref="A59:F60"/>
    <mergeCell ref="A61:F61"/>
    <mergeCell ref="A119:F119"/>
    <mergeCell ref="A89:F89"/>
    <mergeCell ref="A120:F120"/>
    <mergeCell ref="A116:C116"/>
    <mergeCell ref="B92:C92"/>
    <mergeCell ref="A219:E219"/>
    <mergeCell ref="A220:E220"/>
    <mergeCell ref="A221:E221"/>
    <mergeCell ref="A222:E222"/>
    <mergeCell ref="A223:E223"/>
    <mergeCell ref="A225:B225"/>
    <mergeCell ref="C225:D225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</mergeCells>
  <dataValidations xWindow="484" yWindow="792" count="8">
    <dataValidation allowBlank="1" showInputMessage="1" showErrorMessage="1" promptTitle="POZOR!" prompt="Jedná se o kompenzaci již vynaložených nákladů. Každou žádost je nezbytné doložit fakturou!" sqref="E138:E170"/>
    <dataValidation allowBlank="1" showErrorMessage="1" promptTitle="POZOR!" prompt="Pro každý věcný prostředek je třeba využít samostatný řádek." sqref="A138:D170"/>
    <dataValidation allowBlank="1" showInputMessage="1" showErrorMessage="1" promptTitle="Kurzy pořádané HZS PaK" prompt="Při žádosti o dotaci za kurzy pořádané HZS PaK není třeba dokládat kopii osvědčení nebo potvrzení." sqref="B45:B55"/>
    <dataValidation allowBlank="1" showInputMessage="1" showErrorMessage="1" promptTitle="Jiné kurzy - kopie osvědčení" prompt="Při žádosti o dotaci za kurzy nepořádané HZS PaK (ÚHŠ Jánské Koupele, ÚHŠ Bílé Poličany, ŠVZ Brno,...) je třeba dokládat kopii osvědčení nebo potvrzení." sqref="C45:C53"/>
    <dataValidation type="list" allowBlank="1" showInputMessage="1" showErrorMessage="1" errorTitle="Vyberte hodnotu ze seznamu!" error="Zadejte kategorii jednotky ve tvaru JPO II, JPO III nebo JPO V" sqref="B12:C12">
      <formula1>"JPO II, JPO III, JPO V"</formula1>
    </dataValidation>
    <dataValidation type="whole" allowBlank="1" showInputMessage="1" showErrorMessage="1" errorTitle="Chybě zadané EVČJ" error="Zadejte EVČJ ve tvaru 53XXXX." sqref="A12">
      <formula1>530000</formula1>
      <formula2>535000</formula2>
    </dataValidation>
    <dataValidation allowBlank="1" showErrorMessage="1" promptTitle="Jiné kurzy - kopie osvědčení" prompt="Při žádosti o dotaci za kurzy nepořádané HZS PaK (ÚHŠ Jánské Koupele, ÚHŠ Bílé Poličany, ŠVZ Brno,...) je třeba dokládat kopii osvědčení nebo potvrzení." sqref="C54:C55"/>
    <dataValidation type="list" allowBlank="1" showInputMessage="1" showErrorMessage="1" sqref="E13">
      <formula1>"CR, PA, SY, ÚO"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41" priority="3"/>
  </conditionalFormatting>
  <conditionalFormatting sqref="A20:A29">
    <cfRule type="duplicateValues" dxfId="40" priority="2"/>
  </conditionalFormatting>
  <conditionalFormatting sqref="A35:E39">
    <cfRule type="duplicateValues" dxfId="39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38" priority="3"/>
  </conditionalFormatting>
  <conditionalFormatting sqref="A20:A29">
    <cfRule type="duplicateValues" dxfId="37" priority="2"/>
  </conditionalFormatting>
  <conditionalFormatting sqref="A35:E39">
    <cfRule type="duplicateValues" dxfId="36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E25" sqref="E25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F3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35" priority="3"/>
  </conditionalFormatting>
  <conditionalFormatting sqref="A20:A29">
    <cfRule type="duplicateValues" dxfId="34" priority="2"/>
  </conditionalFormatting>
  <conditionalFormatting sqref="A35:E39">
    <cfRule type="duplicateValues" dxfId="33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32" priority="3"/>
  </conditionalFormatting>
  <conditionalFormatting sqref="A20:A29">
    <cfRule type="duplicateValues" dxfId="31" priority="2"/>
  </conditionalFormatting>
  <conditionalFormatting sqref="A35:E39">
    <cfRule type="duplicateValues" dxfId="30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29" priority="3"/>
  </conditionalFormatting>
  <conditionalFormatting sqref="A20:A29">
    <cfRule type="duplicateValues" dxfId="28" priority="2"/>
  </conditionalFormatting>
  <conditionalFormatting sqref="A35:E39">
    <cfRule type="duplicateValues" dxfId="27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26" priority="3"/>
  </conditionalFormatting>
  <conditionalFormatting sqref="A20:A29">
    <cfRule type="duplicateValues" dxfId="25" priority="2"/>
  </conditionalFormatting>
  <conditionalFormatting sqref="A35:E39">
    <cfRule type="duplicateValues" dxfId="24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/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23" priority="3"/>
  </conditionalFormatting>
  <conditionalFormatting sqref="A20:A29">
    <cfRule type="duplicateValues" dxfId="22" priority="2"/>
  </conditionalFormatting>
  <conditionalFormatting sqref="A35:E39">
    <cfRule type="duplicateValues" dxfId="21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20" priority="3"/>
  </conditionalFormatting>
  <conditionalFormatting sqref="A20:A29">
    <cfRule type="duplicateValues" dxfId="19" priority="2"/>
  </conditionalFormatting>
  <conditionalFormatting sqref="A35:E39">
    <cfRule type="duplicateValues" dxfId="18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17" priority="3"/>
  </conditionalFormatting>
  <conditionalFormatting sqref="A20:A29">
    <cfRule type="duplicateValues" dxfId="16" priority="2"/>
  </conditionalFormatting>
  <conditionalFormatting sqref="A35:E39">
    <cfRule type="duplicateValues" dxfId="15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H51" sqref="H51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14" priority="3"/>
  </conditionalFormatting>
  <conditionalFormatting sqref="A20:A29">
    <cfRule type="duplicateValues" dxfId="13" priority="2"/>
  </conditionalFormatting>
  <conditionalFormatting sqref="A35:E39">
    <cfRule type="duplicateValues" dxfId="12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92D050"/>
  </sheetPr>
  <dimension ref="A1:E34"/>
  <sheetViews>
    <sheetView view="pageBreakPreview" zoomScale="115" zoomScaleNormal="100" zoomScaleSheetLayoutView="115" workbookViewId="0">
      <selection activeCell="C6" sqref="C6"/>
    </sheetView>
  </sheetViews>
  <sheetFormatPr defaultRowHeight="15"/>
  <cols>
    <col min="1" max="1" width="33.42578125" customWidth="1"/>
    <col min="2" max="2" width="11.140625" customWidth="1"/>
    <col min="3" max="3" width="9.42578125" customWidth="1"/>
    <col min="4" max="4" width="9.7109375" customWidth="1"/>
    <col min="5" max="5" width="10.28515625" customWidth="1"/>
  </cols>
  <sheetData>
    <row r="1" spans="1:5" ht="21">
      <c r="A1" s="13" t="s">
        <v>41</v>
      </c>
    </row>
    <row r="2" spans="1:5" ht="18.75">
      <c r="A2" s="116">
        <f>Žádost!D12</f>
        <v>0</v>
      </c>
      <c r="B2" s="116"/>
      <c r="C2" t="s">
        <v>17</v>
      </c>
      <c r="D2" t="str">
        <f>IF(Žádost!A12=0,"",Žádost!A12)</f>
        <v/>
      </c>
    </row>
    <row r="4" spans="1:5">
      <c r="A4" s="1" t="s">
        <v>3</v>
      </c>
      <c r="B4" s="1">
        <v>2016</v>
      </c>
      <c r="C4" s="1">
        <v>2017</v>
      </c>
    </row>
    <row r="5" spans="1:5">
      <c r="A5" s="1" t="s">
        <v>4</v>
      </c>
      <c r="B5" s="1">
        <v>29.7</v>
      </c>
      <c r="C5" s="1">
        <v>29.5</v>
      </c>
    </row>
    <row r="6" spans="1:5">
      <c r="A6" s="1" t="s">
        <v>5</v>
      </c>
      <c r="B6" s="1">
        <v>29.5</v>
      </c>
      <c r="C6" s="1">
        <v>28.6</v>
      </c>
    </row>
    <row r="9" spans="1:5" ht="30">
      <c r="A9" s="12" t="s">
        <v>14</v>
      </c>
      <c r="B9" s="11" t="s">
        <v>10</v>
      </c>
      <c r="C9" s="11" t="s">
        <v>11</v>
      </c>
      <c r="D9" s="11" t="str">
        <f>"Kč/km "&amp;B4</f>
        <v>Kč/km 2016</v>
      </c>
      <c r="E9" s="11" t="str">
        <f>"Kč/km "&amp;C4</f>
        <v>Kč/km 2017</v>
      </c>
    </row>
    <row r="10" spans="1:5">
      <c r="A10" s="3"/>
      <c r="B10" s="3"/>
      <c r="C10" s="3"/>
      <c r="D10" s="1">
        <f t="shared" ref="D10:D21" si="0">IF((B10*C10)&lt;&gt;0,"Pouze jedno palivo!",IF(B10&lt;&gt;0,(B10/100)*$B$6,IF(C10&lt;&gt;0,(C10/100)*$B$5,)))</f>
        <v>0</v>
      </c>
      <c r="E10" s="1">
        <f t="shared" ref="E10:E21" si="1">IF((B10*C10)&lt;&gt;0,"Pouze jedno palivo!",IF(B10&lt;&gt;0,(B10/100)*$C$6,IF(C10&lt;&gt;0,(C10/100)*$C$5,)))</f>
        <v>0</v>
      </c>
    </row>
    <row r="11" spans="1:5">
      <c r="A11" s="3"/>
      <c r="B11" s="3"/>
      <c r="C11" s="3"/>
      <c r="D11" s="1">
        <f t="shared" si="0"/>
        <v>0</v>
      </c>
      <c r="E11" s="1">
        <f t="shared" si="1"/>
        <v>0</v>
      </c>
    </row>
    <row r="12" spans="1:5">
      <c r="A12" s="3"/>
      <c r="B12" s="3"/>
      <c r="C12" s="3"/>
      <c r="D12" s="1">
        <f t="shared" si="0"/>
        <v>0</v>
      </c>
      <c r="E12" s="1">
        <f t="shared" si="1"/>
        <v>0</v>
      </c>
    </row>
    <row r="13" spans="1:5">
      <c r="A13" s="3"/>
      <c r="B13" s="3"/>
      <c r="C13" s="3"/>
      <c r="D13" s="1">
        <f t="shared" si="0"/>
        <v>0</v>
      </c>
      <c r="E13" s="1">
        <f t="shared" si="1"/>
        <v>0</v>
      </c>
    </row>
    <row r="14" spans="1:5">
      <c r="A14" s="3"/>
      <c r="B14" s="3"/>
      <c r="C14" s="3"/>
      <c r="D14" s="1">
        <f t="shared" si="0"/>
        <v>0</v>
      </c>
      <c r="E14" s="1">
        <f t="shared" si="1"/>
        <v>0</v>
      </c>
    </row>
    <row r="15" spans="1:5">
      <c r="A15" s="3"/>
      <c r="B15" s="3"/>
      <c r="C15" s="3"/>
      <c r="D15" s="1">
        <f t="shared" si="0"/>
        <v>0</v>
      </c>
      <c r="E15" s="1">
        <f t="shared" si="1"/>
        <v>0</v>
      </c>
    </row>
    <row r="16" spans="1:5">
      <c r="A16" s="3"/>
      <c r="B16" s="3"/>
      <c r="C16" s="3"/>
      <c r="D16" s="1">
        <f t="shared" si="0"/>
        <v>0</v>
      </c>
      <c r="E16" s="1">
        <f t="shared" si="1"/>
        <v>0</v>
      </c>
    </row>
    <row r="17" spans="1:5">
      <c r="A17" s="3"/>
      <c r="B17" s="3"/>
      <c r="C17" s="3"/>
      <c r="D17" s="1">
        <f t="shared" si="0"/>
        <v>0</v>
      </c>
      <c r="E17" s="1">
        <f t="shared" si="1"/>
        <v>0</v>
      </c>
    </row>
    <row r="18" spans="1:5">
      <c r="A18" s="3"/>
      <c r="B18" s="3"/>
      <c r="C18" s="3"/>
      <c r="D18" s="1">
        <f t="shared" si="0"/>
        <v>0</v>
      </c>
      <c r="E18" s="1">
        <f t="shared" si="1"/>
        <v>0</v>
      </c>
    </row>
    <row r="19" spans="1:5">
      <c r="A19" s="3"/>
      <c r="B19" s="3"/>
      <c r="C19" s="3"/>
      <c r="D19" s="1">
        <f t="shared" si="0"/>
        <v>0</v>
      </c>
      <c r="E19" s="1">
        <f t="shared" si="1"/>
        <v>0</v>
      </c>
    </row>
    <row r="20" spans="1:5">
      <c r="A20" s="3"/>
      <c r="B20" s="3"/>
      <c r="C20" s="3"/>
      <c r="D20" s="1">
        <f t="shared" si="0"/>
        <v>0</v>
      </c>
      <c r="E20" s="1">
        <f t="shared" si="1"/>
        <v>0</v>
      </c>
    </row>
    <row r="21" spans="1:5">
      <c r="A21" s="3"/>
      <c r="B21" s="3"/>
      <c r="C21" s="3"/>
      <c r="D21" s="1">
        <f t="shared" si="0"/>
        <v>0</v>
      </c>
      <c r="E21" s="1">
        <f t="shared" si="1"/>
        <v>0</v>
      </c>
    </row>
    <row r="22" spans="1:5">
      <c r="A22" s="4"/>
      <c r="B22" s="4"/>
      <c r="C22" s="4"/>
      <c r="D22" s="4"/>
      <c r="E22" s="4"/>
    </row>
    <row r="23" spans="1:5" ht="30.75" customHeight="1">
      <c r="A23" s="12" t="s">
        <v>7</v>
      </c>
      <c r="B23" s="11" t="s">
        <v>33</v>
      </c>
      <c r="C23" s="11" t="str">
        <f>"Kč/MH "&amp;B4</f>
        <v>Kč/MH 2016</v>
      </c>
      <c r="D23" s="11" t="str">
        <f>"Kč/MH "&amp;C4</f>
        <v>Kč/MH 2017</v>
      </c>
    </row>
    <row r="24" spans="1:5">
      <c r="A24" s="3"/>
      <c r="B24" s="3"/>
      <c r="C24" s="1">
        <f t="shared" ref="C24:C34" si="2">$B24*$B$5</f>
        <v>0</v>
      </c>
      <c r="D24" s="1">
        <f t="shared" ref="D24:D34" si="3">$B24*$C$5</f>
        <v>0</v>
      </c>
    </row>
    <row r="25" spans="1:5">
      <c r="A25" s="3"/>
      <c r="B25" s="3"/>
      <c r="C25" s="1">
        <f t="shared" si="2"/>
        <v>0</v>
      </c>
      <c r="D25" s="1">
        <f t="shared" si="3"/>
        <v>0</v>
      </c>
    </row>
    <row r="26" spans="1:5">
      <c r="A26" s="3"/>
      <c r="B26" s="3"/>
      <c r="C26" s="1">
        <f t="shared" si="2"/>
        <v>0</v>
      </c>
      <c r="D26" s="1">
        <f t="shared" si="3"/>
        <v>0</v>
      </c>
    </row>
    <row r="27" spans="1:5">
      <c r="A27" s="3"/>
      <c r="B27" s="3"/>
      <c r="C27" s="1">
        <f t="shared" si="2"/>
        <v>0</v>
      </c>
      <c r="D27" s="1">
        <f t="shared" si="3"/>
        <v>0</v>
      </c>
    </row>
    <row r="28" spans="1:5">
      <c r="A28" s="3"/>
      <c r="B28" s="3"/>
      <c r="C28" s="1">
        <f t="shared" si="2"/>
        <v>0</v>
      </c>
      <c r="D28" s="1">
        <f t="shared" si="3"/>
        <v>0</v>
      </c>
    </row>
    <row r="29" spans="1:5">
      <c r="A29" s="3"/>
      <c r="B29" s="3"/>
      <c r="C29" s="1">
        <f t="shared" si="2"/>
        <v>0</v>
      </c>
      <c r="D29" s="1">
        <f t="shared" si="3"/>
        <v>0</v>
      </c>
    </row>
    <row r="30" spans="1:5">
      <c r="A30" s="3"/>
      <c r="B30" s="3"/>
      <c r="C30" s="1">
        <f t="shared" si="2"/>
        <v>0</v>
      </c>
      <c r="D30" s="1">
        <f t="shared" si="3"/>
        <v>0</v>
      </c>
    </row>
    <row r="31" spans="1:5">
      <c r="A31" s="3"/>
      <c r="B31" s="3"/>
      <c r="C31" s="1">
        <f t="shared" si="2"/>
        <v>0</v>
      </c>
      <c r="D31" s="1">
        <f t="shared" si="3"/>
        <v>0</v>
      </c>
    </row>
    <row r="32" spans="1:5">
      <c r="A32" s="3"/>
      <c r="B32" s="3"/>
      <c r="C32" s="1">
        <f t="shared" si="2"/>
        <v>0</v>
      </c>
      <c r="D32" s="1">
        <f t="shared" si="3"/>
        <v>0</v>
      </c>
    </row>
    <row r="33" spans="1:4">
      <c r="A33" s="3"/>
      <c r="B33" s="3"/>
      <c r="C33" s="1">
        <f t="shared" si="2"/>
        <v>0</v>
      </c>
      <c r="D33" s="1">
        <f t="shared" si="3"/>
        <v>0</v>
      </c>
    </row>
    <row r="34" spans="1:4">
      <c r="A34" s="59"/>
      <c r="B34" s="3"/>
      <c r="C34" s="1">
        <f t="shared" si="2"/>
        <v>0</v>
      </c>
      <c r="D34" s="1">
        <f t="shared" si="3"/>
        <v>0</v>
      </c>
    </row>
  </sheetData>
  <sheetProtection password="DF30" sheet="1" objects="1" scenarios="1"/>
  <protectedRanges>
    <protectedRange sqref="A10:C21 A24:B34" name="Oblast1"/>
  </protectedRanges>
  <mergeCells count="1">
    <mergeCell ref="A2:B2"/>
  </mergeCells>
  <conditionalFormatting sqref="A10:A21">
    <cfRule type="duplicateValues" dxfId="63" priority="2"/>
  </conditionalFormatting>
  <conditionalFormatting sqref="A24:A34">
    <cfRule type="duplicateValues" dxfId="62" priority="1"/>
  </conditionalFormatting>
  <dataValidations count="3">
    <dataValidation type="whole" operator="lessThan" allowBlank="1" showInputMessage="1" showErrorMessage="1" errorTitle="Spotřeba je příliš vysoká." error="Tak zase zpátky, nemáte tank." sqref="C10:C21">
      <formula1>50</formula1>
    </dataValidation>
    <dataValidation type="whole" operator="lessThan" allowBlank="1" showInputMessage="1" showErrorMessage="1" errorTitle="Spotřeba je příliš vysoká." error="Tak zase zpátky, nemáte tank." sqref="B10:B21">
      <formula1>60</formula1>
    </dataValidation>
    <dataValidation type="decimal" operator="lessThanOrEqual" allowBlank="1" showInputMessage="1" showErrorMessage="1" errorTitle="Pozor" error="Překročena maximální hodnota hodinové spotřeby, zadejte hodnotu do 20 litrů." sqref="B24">
      <formula1>20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11" priority="3"/>
  </conditionalFormatting>
  <conditionalFormatting sqref="A20:A29">
    <cfRule type="duplicateValues" dxfId="10" priority="2"/>
  </conditionalFormatting>
  <conditionalFormatting sqref="A35:E39">
    <cfRule type="duplicateValues" dxfId="9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8" priority="3"/>
  </conditionalFormatting>
  <conditionalFormatting sqref="A20:A29">
    <cfRule type="duplicateValues" dxfId="7" priority="2"/>
  </conditionalFormatting>
  <conditionalFormatting sqref="A35:E39">
    <cfRule type="duplicateValues" dxfId="6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A46" sqref="A46:XFD46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5" priority="3"/>
  </conditionalFormatting>
  <conditionalFormatting sqref="A20:A29">
    <cfRule type="duplicateValues" dxfId="4" priority="2"/>
  </conditionalFormatting>
  <conditionalFormatting sqref="A35:E39">
    <cfRule type="duplicateValues" dxfId="3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N23" sqref="N23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2" priority="3"/>
  </conditionalFormatting>
  <conditionalFormatting sqref="A20:A29">
    <cfRule type="duplicateValues" dxfId="1" priority="2"/>
  </conditionalFormatting>
  <conditionalFormatting sqref="A35:E39">
    <cfRule type="duplicateValues" dxfId="0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4"/>
  <sheetViews>
    <sheetView view="pageBreakPreview" zoomScale="115" zoomScaleNormal="100" zoomScaleSheetLayoutView="115" workbookViewId="0">
      <selection activeCell="B11" sqref="B11"/>
    </sheetView>
  </sheetViews>
  <sheetFormatPr defaultRowHeight="15"/>
  <cols>
    <col min="1" max="1" width="33.42578125" customWidth="1"/>
    <col min="2" max="2" width="11.140625" customWidth="1"/>
    <col min="3" max="3" width="9.42578125" customWidth="1"/>
    <col min="4" max="4" width="9.7109375" customWidth="1"/>
    <col min="5" max="5" width="10.28515625" customWidth="1"/>
  </cols>
  <sheetData>
    <row r="1" spans="1:5" ht="21">
      <c r="A1" s="13" t="s">
        <v>41</v>
      </c>
    </row>
    <row r="2" spans="1:5" ht="18.75">
      <c r="A2" s="116" t="s">
        <v>115</v>
      </c>
      <c r="B2" s="116"/>
      <c r="C2" t="s">
        <v>17</v>
      </c>
      <c r="D2">
        <v>531115</v>
      </c>
    </row>
    <row r="4" spans="1:5">
      <c r="A4" s="46" t="s">
        <v>3</v>
      </c>
      <c r="B4" s="46">
        <v>2016</v>
      </c>
      <c r="C4" s="46">
        <v>2017</v>
      </c>
    </row>
    <row r="5" spans="1:5">
      <c r="A5" s="46" t="s">
        <v>4</v>
      </c>
      <c r="B5" s="46">
        <v>29.7</v>
      </c>
      <c r="C5" s="46">
        <v>29.5</v>
      </c>
    </row>
    <row r="6" spans="1:5">
      <c r="A6" s="46" t="s">
        <v>5</v>
      </c>
      <c r="B6" s="46">
        <v>29.5</v>
      </c>
      <c r="C6" s="46">
        <v>28.6</v>
      </c>
    </row>
    <row r="9" spans="1:5" ht="30">
      <c r="A9" s="12" t="s">
        <v>14</v>
      </c>
      <c r="B9" s="11" t="s">
        <v>10</v>
      </c>
      <c r="C9" s="11" t="s">
        <v>11</v>
      </c>
      <c r="D9" s="11" t="str">
        <f>"Kč/km "&amp;B4</f>
        <v>Kč/km 2016</v>
      </c>
      <c r="E9" s="11" t="str">
        <f>"Kč/km "&amp;C4</f>
        <v>Kč/km 2017</v>
      </c>
    </row>
    <row r="10" spans="1:5">
      <c r="A10" s="3" t="s">
        <v>42</v>
      </c>
      <c r="B10" s="3">
        <v>25</v>
      </c>
      <c r="C10" s="3"/>
      <c r="D10" s="46">
        <f t="shared" ref="D10:D21" si="0">IF((B10*C10)&lt;&gt;0,"Pouze jedno palivo!",IF(B10&lt;&gt;0,(B10/100)*$B$6,IF(C10&lt;&gt;0,(C10/100)*$B$5,)))</f>
        <v>7.375</v>
      </c>
      <c r="E10" s="46">
        <f t="shared" ref="E10:E21" si="1">IF((B10*C10)&lt;&gt;0,"Pouze jedno palivo!",IF(B10&lt;&gt;0,(B10/100)*$C$6,IF(C10&lt;&gt;0,(C10/100)*$C$5,)))</f>
        <v>7.15</v>
      </c>
    </row>
    <row r="11" spans="1:5">
      <c r="A11" s="3" t="s">
        <v>35</v>
      </c>
      <c r="B11" s="3">
        <v>35</v>
      </c>
      <c r="C11" s="3"/>
      <c r="D11" s="46">
        <f t="shared" si="0"/>
        <v>10.324999999999999</v>
      </c>
      <c r="E11" s="46">
        <f t="shared" si="1"/>
        <v>10.01</v>
      </c>
    </row>
    <row r="12" spans="1:5">
      <c r="A12" s="3" t="s">
        <v>36</v>
      </c>
      <c r="B12" s="3"/>
      <c r="C12" s="3">
        <v>10</v>
      </c>
      <c r="D12" s="46">
        <f t="shared" si="0"/>
        <v>2.97</v>
      </c>
      <c r="E12" s="46">
        <f t="shared" si="1"/>
        <v>2.95</v>
      </c>
    </row>
    <row r="13" spans="1:5">
      <c r="A13" s="3" t="s">
        <v>37</v>
      </c>
      <c r="B13" s="3">
        <v>20</v>
      </c>
      <c r="C13" s="3"/>
      <c r="D13" s="46">
        <f t="shared" si="0"/>
        <v>5.9</v>
      </c>
      <c r="E13" s="46">
        <f t="shared" si="1"/>
        <v>5.7200000000000006</v>
      </c>
    </row>
    <row r="14" spans="1:5">
      <c r="A14" s="3" t="s">
        <v>21</v>
      </c>
      <c r="B14" s="3"/>
      <c r="C14" s="3">
        <v>7</v>
      </c>
      <c r="D14" s="46">
        <f t="shared" si="0"/>
        <v>2.0790000000000002</v>
      </c>
      <c r="E14" s="46">
        <f t="shared" si="1"/>
        <v>2.0650000000000004</v>
      </c>
    </row>
    <row r="15" spans="1:5">
      <c r="A15" s="3" t="s">
        <v>22</v>
      </c>
      <c r="B15" s="3"/>
      <c r="C15" s="3">
        <v>10</v>
      </c>
      <c r="D15" s="46">
        <f t="shared" si="0"/>
        <v>2.97</v>
      </c>
      <c r="E15" s="46">
        <f t="shared" si="1"/>
        <v>2.95</v>
      </c>
    </row>
    <row r="16" spans="1:5">
      <c r="A16" s="3" t="s">
        <v>38</v>
      </c>
      <c r="B16" s="3">
        <v>35</v>
      </c>
      <c r="C16" s="3"/>
      <c r="D16" s="46">
        <f t="shared" si="0"/>
        <v>10.324999999999999</v>
      </c>
      <c r="E16" s="46">
        <f t="shared" si="1"/>
        <v>10.01</v>
      </c>
    </row>
    <row r="17" spans="1:5">
      <c r="A17" s="3" t="s">
        <v>39</v>
      </c>
      <c r="B17" s="3">
        <v>23</v>
      </c>
      <c r="C17" s="3"/>
      <c r="D17" s="46">
        <f t="shared" si="0"/>
        <v>6.7850000000000001</v>
      </c>
      <c r="E17" s="46">
        <f t="shared" si="1"/>
        <v>6.5780000000000003</v>
      </c>
    </row>
    <row r="18" spans="1:5">
      <c r="A18" s="3" t="s">
        <v>23</v>
      </c>
      <c r="B18" s="3">
        <v>15</v>
      </c>
      <c r="C18" s="3"/>
      <c r="D18" s="46">
        <f t="shared" si="0"/>
        <v>4.4249999999999998</v>
      </c>
      <c r="E18" s="46">
        <f t="shared" si="1"/>
        <v>4.29</v>
      </c>
    </row>
    <row r="19" spans="1:5">
      <c r="A19" s="3" t="s">
        <v>24</v>
      </c>
      <c r="B19" s="3">
        <v>35</v>
      </c>
      <c r="C19" s="3"/>
      <c r="D19" s="46">
        <f t="shared" si="0"/>
        <v>10.324999999999999</v>
      </c>
      <c r="E19" s="46">
        <f t="shared" si="1"/>
        <v>10.01</v>
      </c>
    </row>
    <row r="20" spans="1:5">
      <c r="A20" s="3" t="s">
        <v>40</v>
      </c>
      <c r="B20" s="3">
        <v>25</v>
      </c>
      <c r="C20" s="3"/>
      <c r="D20" s="46">
        <f t="shared" si="0"/>
        <v>7.375</v>
      </c>
      <c r="E20" s="46">
        <f t="shared" si="1"/>
        <v>7.15</v>
      </c>
    </row>
    <row r="21" spans="1:5">
      <c r="A21" s="3" t="s">
        <v>43</v>
      </c>
      <c r="B21" s="3"/>
      <c r="C21" s="3">
        <v>8</v>
      </c>
      <c r="D21" s="46">
        <f t="shared" si="0"/>
        <v>2.3759999999999999</v>
      </c>
      <c r="E21" s="46">
        <f t="shared" si="1"/>
        <v>2.36</v>
      </c>
    </row>
    <row r="22" spans="1:5">
      <c r="A22" s="4"/>
      <c r="B22" s="4"/>
      <c r="C22" s="4"/>
      <c r="D22" s="4"/>
      <c r="E22" s="4"/>
    </row>
    <row r="23" spans="1:5" ht="30.75" customHeight="1">
      <c r="A23" s="12" t="s">
        <v>7</v>
      </c>
      <c r="B23" s="11" t="s">
        <v>33</v>
      </c>
      <c r="C23" s="11" t="str">
        <f>"Kč/MH "&amp;B4</f>
        <v>Kč/MH 2016</v>
      </c>
      <c r="D23" s="11" t="str">
        <f>"Kč/MH "&amp;C4</f>
        <v>Kč/MH 2017</v>
      </c>
    </row>
    <row r="24" spans="1:5">
      <c r="A24" s="3" t="s">
        <v>25</v>
      </c>
      <c r="B24" s="3">
        <v>3</v>
      </c>
      <c r="C24" s="46">
        <f t="shared" ref="C24:C34" si="2">$B24*$B$5</f>
        <v>89.1</v>
      </c>
      <c r="D24" s="46">
        <f t="shared" ref="D24:D34" si="3">$B24*$C$5</f>
        <v>88.5</v>
      </c>
    </row>
    <row r="25" spans="1:5">
      <c r="A25" s="3" t="s">
        <v>26</v>
      </c>
      <c r="B25" s="3">
        <v>4</v>
      </c>
      <c r="C25" s="46">
        <f t="shared" si="2"/>
        <v>118.8</v>
      </c>
      <c r="D25" s="46">
        <f t="shared" si="3"/>
        <v>118</v>
      </c>
    </row>
    <row r="26" spans="1:5">
      <c r="A26" s="3" t="s">
        <v>27</v>
      </c>
      <c r="B26" s="3">
        <v>5</v>
      </c>
      <c r="C26" s="46">
        <f t="shared" si="2"/>
        <v>148.5</v>
      </c>
      <c r="D26" s="46">
        <f t="shared" si="3"/>
        <v>147.5</v>
      </c>
    </row>
    <row r="27" spans="1:5">
      <c r="A27" s="3" t="s">
        <v>28</v>
      </c>
      <c r="B27" s="3">
        <v>6</v>
      </c>
      <c r="C27" s="46">
        <f t="shared" si="2"/>
        <v>178.2</v>
      </c>
      <c r="D27" s="46">
        <f t="shared" si="3"/>
        <v>177</v>
      </c>
    </row>
    <row r="28" spans="1:5">
      <c r="A28" s="3" t="s">
        <v>29</v>
      </c>
      <c r="B28" s="3">
        <v>7</v>
      </c>
      <c r="C28" s="46">
        <f t="shared" si="2"/>
        <v>207.9</v>
      </c>
      <c r="D28" s="46">
        <f t="shared" si="3"/>
        <v>206.5</v>
      </c>
    </row>
    <row r="29" spans="1:5">
      <c r="A29" s="3" t="s">
        <v>30</v>
      </c>
      <c r="B29" s="3">
        <v>8</v>
      </c>
      <c r="C29" s="46">
        <f t="shared" si="2"/>
        <v>237.6</v>
      </c>
      <c r="D29" s="46">
        <f t="shared" si="3"/>
        <v>236</v>
      </c>
    </row>
    <row r="30" spans="1:5">
      <c r="A30" s="3" t="s">
        <v>31</v>
      </c>
      <c r="B30" s="3">
        <v>9</v>
      </c>
      <c r="C30" s="46">
        <f t="shared" si="2"/>
        <v>267.3</v>
      </c>
      <c r="D30" s="46">
        <f t="shared" si="3"/>
        <v>265.5</v>
      </c>
    </row>
    <row r="31" spans="1:5">
      <c r="A31" s="3" t="s">
        <v>32</v>
      </c>
      <c r="B31" s="3">
        <v>10</v>
      </c>
      <c r="C31" s="46">
        <f t="shared" si="2"/>
        <v>297</v>
      </c>
      <c r="D31" s="46">
        <f t="shared" si="3"/>
        <v>295</v>
      </c>
    </row>
    <row r="32" spans="1:5">
      <c r="A32" s="3" t="s">
        <v>44</v>
      </c>
      <c r="B32" s="3">
        <v>12</v>
      </c>
      <c r="C32" s="46">
        <f t="shared" si="2"/>
        <v>356.4</v>
      </c>
      <c r="D32" s="46">
        <f t="shared" si="3"/>
        <v>354</v>
      </c>
    </row>
    <row r="33" spans="1:4">
      <c r="A33" s="3" t="s">
        <v>125</v>
      </c>
      <c r="B33" s="3">
        <v>4</v>
      </c>
      <c r="C33" s="46">
        <f t="shared" si="2"/>
        <v>118.8</v>
      </c>
      <c r="D33" s="46">
        <f t="shared" si="3"/>
        <v>118</v>
      </c>
    </row>
    <row r="34" spans="1:4">
      <c r="A34" s="59" t="s">
        <v>126</v>
      </c>
      <c r="B34" s="3">
        <v>5</v>
      </c>
      <c r="C34" s="46">
        <f t="shared" si="2"/>
        <v>148.5</v>
      </c>
      <c r="D34" s="46">
        <f t="shared" si="3"/>
        <v>147.5</v>
      </c>
    </row>
  </sheetData>
  <sheetProtection password="DEF0" sheet="1" objects="1" scenarios="1"/>
  <mergeCells count="1">
    <mergeCell ref="A2:B2"/>
  </mergeCells>
  <conditionalFormatting sqref="A10:A21">
    <cfRule type="duplicateValues" dxfId="61" priority="2"/>
  </conditionalFormatting>
  <conditionalFormatting sqref="A24:A34">
    <cfRule type="duplicateValues" dxfId="60" priority="1"/>
  </conditionalFormatting>
  <dataValidations count="3">
    <dataValidation type="decimal" operator="lessThanOrEqual" allowBlank="1" showInputMessage="1" showErrorMessage="1" errorTitle="Pozor" error="Překročena maximální hodnota hodinové spotřeby, zadejte hodnotu do 20 litrů." sqref="B24">
      <formula1>20</formula1>
    </dataValidation>
    <dataValidation type="whole" operator="lessThan" allowBlank="1" showInputMessage="1" showErrorMessage="1" errorTitle="Spotřeba je příliš vysoká." error="Tak zase zpátky, nemáte tank." sqref="B10:B21">
      <formula1>60</formula1>
    </dataValidation>
    <dataValidation type="whole" operator="lessThan" allowBlank="1" showInputMessage="1" showErrorMessage="1" errorTitle="Spotřeba je příliš vysoká." error="Tak zase zpátky, nemáte tank." sqref="C10:C21">
      <formula1>50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I64"/>
  <sheetViews>
    <sheetView view="pageBreakPreview" zoomScaleNormal="100" zoomScaleSheetLayoutView="100" workbookViewId="0">
      <selection activeCell="C31" sqref="C31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1" t="s">
        <v>12</v>
      </c>
      <c r="C5" s="1" t="s">
        <v>13</v>
      </c>
      <c r="D5" s="1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1" t="s">
        <v>12</v>
      </c>
      <c r="C19" s="1" t="s">
        <v>13</v>
      </c>
      <c r="D19" s="1" t="s">
        <v>12</v>
      </c>
      <c r="E19" s="1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0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1" t="s">
        <v>20</v>
      </c>
      <c r="G34" s="1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F30" sheet="1" objects="1" scenarios="1"/>
  <protectedRanges>
    <protectedRange sqref="F1:G1 C2 B2 A6:F16 A20:E29 G32 B32 A35:G39" name="Oblast1"/>
  </protectedRanges>
  <dataConsolidate/>
  <mergeCells count="18">
    <mergeCell ref="F18:F19"/>
    <mergeCell ref="F1:G1"/>
    <mergeCell ref="F4:F5"/>
    <mergeCell ref="A38:E38"/>
    <mergeCell ref="A39:E39"/>
    <mergeCell ref="A34:E34"/>
    <mergeCell ref="D18:E18"/>
    <mergeCell ref="B18:C18"/>
    <mergeCell ref="A35:E35"/>
    <mergeCell ref="A4:A5"/>
    <mergeCell ref="G4:G5"/>
    <mergeCell ref="A18:A19"/>
    <mergeCell ref="C1:D1"/>
    <mergeCell ref="B41:D41"/>
    <mergeCell ref="A36:E36"/>
    <mergeCell ref="A37:E37"/>
    <mergeCell ref="B4:C4"/>
    <mergeCell ref="D4:E4"/>
  </mergeCells>
  <conditionalFormatting sqref="A6:A16">
    <cfRule type="duplicateValues" dxfId="59" priority="3"/>
  </conditionalFormatting>
  <conditionalFormatting sqref="A20:A29">
    <cfRule type="duplicateValues" dxfId="58" priority="2"/>
  </conditionalFormatting>
  <conditionalFormatting sqref="A35:E39">
    <cfRule type="duplicateValues" dxfId="57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K7" sqref="K7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F3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56" priority="3"/>
  </conditionalFormatting>
  <conditionalFormatting sqref="A20:A29">
    <cfRule type="duplicateValues" dxfId="55" priority="2"/>
  </conditionalFormatting>
  <conditionalFormatting sqref="A35:E39">
    <cfRule type="duplicateValues" dxfId="54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F3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53" priority="3"/>
  </conditionalFormatting>
  <conditionalFormatting sqref="A20:A29">
    <cfRule type="duplicateValues" dxfId="52" priority="2"/>
  </conditionalFormatting>
  <conditionalFormatting sqref="A35:E39">
    <cfRule type="duplicateValues" dxfId="51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K8" sqref="K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50" priority="3"/>
  </conditionalFormatting>
  <conditionalFormatting sqref="A20:A29">
    <cfRule type="duplicateValues" dxfId="49" priority="2"/>
  </conditionalFormatting>
  <conditionalFormatting sqref="A35:E39">
    <cfRule type="duplicateValues" dxfId="48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/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47" priority="3"/>
  </conditionalFormatting>
  <conditionalFormatting sqref="A20:A29">
    <cfRule type="duplicateValues" dxfId="46" priority="2"/>
  </conditionalFormatting>
  <conditionalFormatting sqref="A35:E39">
    <cfRule type="duplicateValues" dxfId="45" priority="1"/>
  </conditionalFormatting>
  <dataValidations count="10">
    <dataValidation allowBlank="1" showInputMessage="1" showErrorMessage="1" promptTitle="Počet osob" prompt="Počet členů JPO, za které je uplatňována refundace." sqref="B32"/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allowBlank="1" showInputMessage="1" showErrorMessage="1" promptTitle="POZOR!" prompt="Celková částka za použitá hasiva, je nutné doložit fakturou a uvést v DZOZ/ZOZ!" sqref="G35:G39"/>
    <dataValidation allowBlank="1" showInputMessage="1" showErrorMessage="1" promptTitle="POZOR!" prompt="Celková částka refundací členům JPO, je nutné doložit fakturou, popřípadě výpisem z účtu." sqref="G32"/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zoomScaleSheetLayoutView="100" workbookViewId="0">
      <selection activeCell="G18" sqref="G18"/>
    </sheetView>
  </sheetViews>
  <sheetFormatPr defaultRowHeight="15"/>
  <cols>
    <col min="1" max="1" width="34.7109375" customWidth="1"/>
    <col min="2" max="5" width="5.5703125" customWidth="1"/>
    <col min="6" max="6" width="9.85546875" customWidth="1"/>
    <col min="7" max="7" width="11.85546875" customWidth="1"/>
    <col min="8" max="8" width="4.85546875" customWidth="1"/>
    <col min="9" max="9" width="9.140625" hidden="1" customWidth="1"/>
  </cols>
  <sheetData>
    <row r="1" spans="1:9" ht="18.75">
      <c r="A1" s="14" t="str">
        <f>"JSDH"&amp;" "&amp;data!A2</f>
        <v>JSDH 0</v>
      </c>
      <c r="B1" t="s">
        <v>17</v>
      </c>
      <c r="C1" s="91" t="str">
        <f>IF(Žádost!A12=0,"",Žádost!A12)</f>
        <v/>
      </c>
      <c r="D1" s="91"/>
      <c r="E1" t="s">
        <v>19</v>
      </c>
      <c r="F1" s="121"/>
      <c r="G1" s="121"/>
    </row>
    <row r="2" spans="1:9">
      <c r="A2" s="58" t="s">
        <v>124</v>
      </c>
      <c r="B2" s="15"/>
      <c r="C2" s="16"/>
    </row>
    <row r="4" spans="1:9" ht="15.75" customHeight="1">
      <c r="A4" s="123" t="s">
        <v>14</v>
      </c>
      <c r="B4" s="74" t="s">
        <v>1</v>
      </c>
      <c r="C4" s="76"/>
      <c r="D4" s="74" t="s">
        <v>2</v>
      </c>
      <c r="E4" s="76"/>
      <c r="F4" s="119" t="s">
        <v>0</v>
      </c>
      <c r="G4" s="125" t="s">
        <v>16</v>
      </c>
    </row>
    <row r="5" spans="1:9">
      <c r="A5" s="124"/>
      <c r="B5" s="46" t="s">
        <v>12</v>
      </c>
      <c r="C5" s="46" t="s">
        <v>13</v>
      </c>
      <c r="D5" s="46" t="s">
        <v>12</v>
      </c>
      <c r="E5" s="46" t="s">
        <v>13</v>
      </c>
      <c r="F5" s="120"/>
      <c r="G5" s="126"/>
      <c r="I5">
        <v>0</v>
      </c>
    </row>
    <row r="6" spans="1:9">
      <c r="A6" s="3"/>
      <c r="B6" s="5"/>
      <c r="C6" s="5"/>
      <c r="D6" s="5"/>
      <c r="E6" s="5"/>
      <c r="F6" s="3"/>
      <c r="G6" s="6">
        <f>(((IF(((D6-B6)+((E6-C6)/60))&lt;0,(D6-B6)+((E6-C6)/60)+24,(D6-B6)+((E6-C6)/60)))*60)+F6)*(IF(A6=data!$A$10,IF($C$2=2016,data!$D$10,data!$E$10),IF(A6=data!$A$11,IF($C$2=2016,data!$D$11,data!$E$11),IF(A6=data!$A$12,IF($C$2=2016,data!$D$12,data!$E$12),IF(A6=data!$A$13,IF($C$2=2016,data!$D$13,data!$E$13),IF(A6=data!$A$14,IF($C$2=2016,data!$D$14,data!$E$14),IF(A6=data!$A$15,IF($C$2=2016,data!$D$15,data!$E$15),IF(A6=data!$A$16,IF($C$2=2016,data!$D$16,data!$E$16),IF(A6=data!$A$17,IF($C$2=2016,data!$D$17,data!$E$17),IF(A6=data!$A$18,IF($C$2=2016,data!$D$18,data!$E$18),IF(A6=data!$A$19,IF($C$2=2016,data!$D$19,data!$E$19),IF(A6=data!$A$20,IF($C$2=2016,data!$D$20,data!$E$20),IF(A6=data!$A$21,IF($C$2=2016,data!$D$21,data!$E$21),"0")))))))))))))</f>
        <v>0</v>
      </c>
      <c r="H6" t="str">
        <f>IF(G6&lt;&gt;0,"Kč"," ")</f>
        <v xml:space="preserve"> </v>
      </c>
      <c r="I6">
        <v>1</v>
      </c>
    </row>
    <row r="7" spans="1:9">
      <c r="A7" s="3"/>
      <c r="B7" s="5"/>
      <c r="C7" s="5"/>
      <c r="D7" s="5"/>
      <c r="E7" s="5"/>
      <c r="F7" s="3"/>
      <c r="G7" s="6">
        <f>(((IF(((D7-B7)+((E7-C7)/60))&lt;0,(D7-B7)+((E7-C7)/60)+24,(D7-B7)+((E7-C7)/60)))*60)+F7)*(IF(A7=data!$A$10,IF($C$2=2016,data!$D$10,data!$E$10),IF(A7=data!$A$11,IF($C$2=2016,data!$D$11,data!$E$11),IF(A7=data!$A$12,IF($C$2=2016,data!$D$12,data!$E$12),IF(A7=data!$A$13,IF($C$2=2016,data!$D$13,data!$E$13),IF(A7=data!$A$14,IF($C$2=2016,data!$D$14,data!$E$14),IF(A7=data!$A$15,IF($C$2=2016,data!$D$15,data!$E$15),IF(A7=data!$A$16,IF($C$2=2016,data!$D$16,data!$E$16),IF(A7=data!$A$17,IF($C$2=2016,data!$D$17,data!$E$17),IF(A7=data!$A$18,IF($C$2=2016,data!$D$18,data!$E$18),IF(A7=data!$A$19,IF($C$2=2016,data!$D$19,data!$E$19),IF(A7=data!$A$20,IF($C$2=2016,data!$D$20,data!$E$20),IF(A7=data!$A$21,IF($C$2=2016,data!$D$21,data!$E$21),"0")))))))))))))</f>
        <v>0</v>
      </c>
      <c r="H7" t="str">
        <f t="shared" ref="H7:H39" si="0">IF(G7&lt;&gt;0,"Kč"," ")</f>
        <v xml:space="preserve"> </v>
      </c>
      <c r="I7">
        <v>2</v>
      </c>
    </row>
    <row r="8" spans="1:9">
      <c r="A8" s="3"/>
      <c r="B8" s="5"/>
      <c r="C8" s="5"/>
      <c r="D8" s="5"/>
      <c r="E8" s="5"/>
      <c r="F8" s="3"/>
      <c r="G8" s="6">
        <f>(((IF(((D8-B8)+((E8-C8)/60))&lt;0,(D8-B8)+((E8-C8)/60)+24,(D8-B8)+((E8-C8)/60)))*60)+F8)*(IF(A8=data!$A$10,IF($C$2=2016,data!$D$10,data!$E$10),IF(A8=data!$A$11,IF($C$2=2016,data!$D$11,data!$E$11),IF(A8=data!$A$12,IF($C$2=2016,data!$D$12,data!$E$12),IF(A8=data!$A$13,IF($C$2=2016,data!$D$13,data!$E$13),IF(A8=data!$A$14,IF($C$2=2016,data!$D$14,data!$E$14),IF(A8=data!$A$15,IF($C$2=2016,data!$D$15,data!$E$15),IF(A8=data!$A$16,IF($C$2=2016,data!$D$16,data!$E$16),IF(A8=data!$A$17,IF($C$2=2016,data!$D$17,data!$E$17),IF(A8=data!$A$18,IF($C$2=2016,data!$D$18,data!$E$18),IF(A8=data!$A$19,IF($C$2=2016,data!$D$19,data!$E$19),IF(A8=data!$A$20,IF($C$2=2016,data!$D$20,data!$E$20),IF(A8=data!$A$21,IF($C$2=2016,data!$D$21,data!$E$21),"0")))))))))))))</f>
        <v>0</v>
      </c>
      <c r="H8" t="str">
        <f t="shared" si="0"/>
        <v xml:space="preserve"> </v>
      </c>
      <c r="I8">
        <v>3</v>
      </c>
    </row>
    <row r="9" spans="1:9">
      <c r="A9" s="3"/>
      <c r="B9" s="5"/>
      <c r="C9" s="5"/>
      <c r="D9" s="5"/>
      <c r="E9" s="5"/>
      <c r="F9" s="3"/>
      <c r="G9" s="6">
        <f>(((IF(((D9-B9)+((E9-C9)/60))&lt;0,(D9-B9)+((E9-C9)/60)+24,(D9-B9)+((E9-C9)/60)))*60)+F9)*(IF(A9=data!$A$10,IF($C$2=2016,data!$D$10,data!$E$10),IF(A9=data!$A$11,IF($C$2=2016,data!$D$11,data!$E$11),IF(A9=data!$A$12,IF($C$2=2016,data!$D$12,data!$E$12),IF(A9=data!$A$13,IF($C$2=2016,data!$D$13,data!$E$13),IF(A9=data!$A$14,IF($C$2=2016,data!$D$14,data!$E$14),IF(A9=data!$A$15,IF($C$2=2016,data!$D$15,data!$E$15),IF(A9=data!$A$16,IF($C$2=2016,data!$D$16,data!$E$16),IF(A9=data!$A$17,IF($C$2=2016,data!$D$17,data!$E$17),IF(A9=data!$A$18,IF($C$2=2016,data!$D$18,data!$E$18),IF(A9=data!$A$19,IF($C$2=2016,data!$D$19,data!$E$19),IF(A9=data!$A$20,IF($C$2=2016,data!$D$20,data!$E$20),IF(A9=data!$A$21,IF($C$2=2016,data!$D$21,data!$E$21),"0")))))))))))))</f>
        <v>0</v>
      </c>
      <c r="H9" t="str">
        <f t="shared" si="0"/>
        <v xml:space="preserve"> </v>
      </c>
      <c r="I9">
        <v>4</v>
      </c>
    </row>
    <row r="10" spans="1:9">
      <c r="A10" s="3"/>
      <c r="B10" s="5"/>
      <c r="C10" s="5"/>
      <c r="D10" s="5"/>
      <c r="E10" s="5"/>
      <c r="F10" s="3"/>
      <c r="G10" s="6">
        <f>(((IF(((D10-B10)+((E10-C10)/60))&lt;0,(D10-B10)+((E10-C10)/60)+24,(D10-B10)+((E10-C10)/60)))*60)+F10)*(IF(A10=data!$A$10,IF($C$2=2016,data!$D$10,data!$E$10),IF(A10=data!$A$11,IF($C$2=2016,data!$D$11,data!$E$11),IF(A10=data!$A$12,IF($C$2=2016,data!$D$12,data!$E$12),IF(A10=data!$A$13,IF($C$2=2016,data!$D$13,data!$E$13),IF(A10=data!$A$14,IF($C$2=2016,data!$D$14,data!$E$14),IF(A10=data!$A$15,IF($C$2=2016,data!$D$15,data!$E$15),IF(A10=data!$A$16,IF($C$2=2016,data!$D$16,data!$E$16),IF(A10=data!$A$17,IF($C$2=2016,data!$D$17,data!$E$17),IF(A10=data!$A$18,IF($C$2=2016,data!$D$18,data!$E$18),IF(A10=data!$A$19,IF($C$2=2016,data!$D$19,data!$E$19),IF(A10=data!$A$20,IF($C$2=2016,data!$D$20,data!$E$20),IF(A10=data!$A$21,IF($C$2=2016,data!$D$21,data!$E$21),"0")))))))))))))</f>
        <v>0</v>
      </c>
      <c r="H10" t="str">
        <f t="shared" si="0"/>
        <v xml:space="preserve"> </v>
      </c>
      <c r="I10">
        <v>5</v>
      </c>
    </row>
    <row r="11" spans="1:9">
      <c r="A11" s="3"/>
      <c r="B11" s="5"/>
      <c r="C11" s="5"/>
      <c r="D11" s="5"/>
      <c r="E11" s="5"/>
      <c r="F11" s="3"/>
      <c r="G11" s="6">
        <f>(((IF(((D11-B11)+((E11-C11)/60))&lt;0,(D11-B11)+((E11-C11)/60)+24,(D11-B11)+((E11-C11)/60)))*60)+F11)*(IF(A11=data!$A$10,IF($C$2=2016,data!$D$10,data!$E$10),IF(A11=data!$A$11,IF($C$2=2016,data!$D$11,data!$E$11),IF(A11=data!$A$12,IF($C$2=2016,data!$D$12,data!$E$12),IF(A11=data!$A$13,IF($C$2=2016,data!$D$13,data!$E$13),IF(A11=data!$A$14,IF($C$2=2016,data!$D$14,data!$E$14),IF(A11=data!$A$15,IF($C$2=2016,data!$D$15,data!$E$15),IF(A11=data!$A$16,IF($C$2=2016,data!$D$16,data!$E$16),IF(A11=data!$A$17,IF($C$2=2016,data!$D$17,data!$E$17),IF(A11=data!$A$18,IF($C$2=2016,data!$D$18,data!$E$18),IF(A11=data!$A$19,IF($C$2=2016,data!$D$19,data!$E$19),IF(A11=data!$A$20,IF($C$2=2016,data!$D$20,data!$E$20),IF(A11=data!$A$21,IF($C$2=2016,data!$D$21,data!$E$21),"0")))))))))))))</f>
        <v>0</v>
      </c>
      <c r="H11" t="str">
        <f t="shared" si="0"/>
        <v xml:space="preserve"> </v>
      </c>
      <c r="I11">
        <v>6</v>
      </c>
    </row>
    <row r="12" spans="1:9">
      <c r="A12" s="3"/>
      <c r="B12" s="5"/>
      <c r="C12" s="5"/>
      <c r="D12" s="5"/>
      <c r="E12" s="5"/>
      <c r="F12" s="3"/>
      <c r="G12" s="6">
        <f>(((IF(((D12-B12)+((E12-C12)/60))&lt;0,(D12-B12)+((E12-C12)/60)+24,(D12-B12)+((E12-C12)/60)))*60)+F12)*(IF(A12=data!$A$10,IF($C$2=2016,data!$D$10,data!$E$10),IF(A12=data!$A$11,IF($C$2=2016,data!$D$11,data!$E$11),IF(A12=data!$A$12,IF($C$2=2016,data!$D$12,data!$E$12),IF(A12=data!$A$13,IF($C$2=2016,data!$D$13,data!$E$13),IF(A12=data!$A$14,IF($C$2=2016,data!$D$14,data!$E$14),IF(A12=data!$A$15,IF($C$2=2016,data!$D$15,data!$E$15),IF(A12=data!$A$16,IF($C$2=2016,data!$D$16,data!$E$16),IF(A12=data!$A$17,IF($C$2=2016,data!$D$17,data!$E$17),IF(A12=data!$A$18,IF($C$2=2016,data!$D$18,data!$E$18),IF(A12=data!$A$19,IF($C$2=2016,data!$D$19,data!$E$19),IF(A12=data!$A$20,IF($C$2=2016,data!$D$20,data!$E$20),IF(A12=data!$A$21,IF($C$2=2016,data!$D$21,data!$E$21),"0")))))))))))))</f>
        <v>0</v>
      </c>
      <c r="H12" t="str">
        <f t="shared" si="0"/>
        <v xml:space="preserve"> </v>
      </c>
      <c r="I12">
        <v>7</v>
      </c>
    </row>
    <row r="13" spans="1:9">
      <c r="A13" s="3"/>
      <c r="B13" s="5"/>
      <c r="C13" s="5"/>
      <c r="D13" s="5"/>
      <c r="E13" s="5"/>
      <c r="F13" s="3"/>
      <c r="G13" s="6">
        <f>(((IF(((D13-B13)+((E13-C13)/60))&lt;0,(D13-B13)+((E13-C13)/60)+24,(D13-B13)+((E13-C13)/60)))*60)+F13)*(IF(A13=data!$A$10,IF($C$2=2016,data!$D$10,data!$E$10),IF(A13=data!$A$11,IF($C$2=2016,data!$D$11,data!$E$11),IF(A13=data!$A$12,IF($C$2=2016,data!$D$12,data!$E$12),IF(A13=data!$A$13,IF($C$2=2016,data!$D$13,data!$E$13),IF(A13=data!$A$14,IF($C$2=2016,data!$D$14,data!$E$14),IF(A13=data!$A$15,IF($C$2=2016,data!$D$15,data!$E$15),IF(A13=data!$A$16,IF($C$2=2016,data!$D$16,data!$E$16),IF(A13=data!$A$17,IF($C$2=2016,data!$D$17,data!$E$17),IF(A13=data!$A$18,IF($C$2=2016,data!$D$18,data!$E$18),IF(A13=data!$A$19,IF($C$2=2016,data!$D$19,data!$E$19),IF(A13=data!$A$20,IF($C$2=2016,data!$D$20,data!$E$20),IF(A13=data!$A$21,IF($C$2=2016,data!$D$21,data!$E$21),"0")))))))))))))</f>
        <v>0</v>
      </c>
      <c r="H13" t="str">
        <f t="shared" si="0"/>
        <v xml:space="preserve"> </v>
      </c>
      <c r="I13">
        <v>8</v>
      </c>
    </row>
    <row r="14" spans="1:9">
      <c r="A14" s="3"/>
      <c r="B14" s="5"/>
      <c r="C14" s="5"/>
      <c r="D14" s="5"/>
      <c r="E14" s="5"/>
      <c r="F14" s="3"/>
      <c r="G14" s="6">
        <f>(((IF(((D14-B14)+((E14-C14)/60))&lt;0,(D14-B14)+((E14-C14)/60)+24,(D14-B14)+((E14-C14)/60)))*60)+F14)*(IF(A14=data!$A$10,IF($C$2=2016,data!$D$10,data!$E$10),IF(A14=data!$A$11,IF($C$2=2016,data!$D$11,data!$E$11),IF(A14=data!$A$12,IF($C$2=2016,data!$D$12,data!$E$12),IF(A14=data!$A$13,IF($C$2=2016,data!$D$13,data!$E$13),IF(A14=data!$A$14,IF($C$2=2016,data!$D$14,data!$E$14),IF(A14=data!$A$15,IF($C$2=2016,data!$D$15,data!$E$15),IF(A14=data!$A$16,IF($C$2=2016,data!$D$16,data!$E$16),IF(A14=data!$A$17,IF($C$2=2016,data!$D$17,data!$E$17),IF(A14=data!$A$18,IF($C$2=2016,data!$D$18,data!$E$18),IF(A14=data!$A$19,IF($C$2=2016,data!$D$19,data!$E$19),IF(A14=data!$A$20,IF($C$2=2016,data!$D$20,data!$E$20),IF(A14=data!$A$21,IF($C$2=2016,data!$D$21,data!$E$21),"0")))))))))))))</f>
        <v>0</v>
      </c>
      <c r="H14" t="str">
        <f t="shared" si="0"/>
        <v xml:space="preserve"> </v>
      </c>
      <c r="I14">
        <v>9</v>
      </c>
    </row>
    <row r="15" spans="1:9">
      <c r="A15" s="3"/>
      <c r="B15" s="5"/>
      <c r="C15" s="5"/>
      <c r="D15" s="5"/>
      <c r="E15" s="5"/>
      <c r="F15" s="3"/>
      <c r="G15" s="6">
        <f>(((IF(((D15-B15)+((E15-C15)/60))&lt;0,(D15-B15)+((E15-C15)/60)+24,(D15-B15)+((E15-C15)/60)))*60)+F15)*(IF(A15=data!$A$10,IF($C$2=2016,data!$D$10,data!$E$10),IF(A15=data!$A$11,IF($C$2=2016,data!$D$11,data!$E$11),IF(A15=data!$A$12,IF($C$2=2016,data!$D$12,data!$E$12),IF(A15=data!$A$13,IF($C$2=2016,data!$D$13,data!$E$13),IF(A15=data!$A$14,IF($C$2=2016,data!$D$14,data!$E$14),IF(A15=data!$A$15,IF($C$2=2016,data!$D$15,data!$E$15),IF(A15=data!$A$16,IF($C$2=2016,data!$D$16,data!$E$16),IF(A15=data!$A$17,IF($C$2=2016,data!$D$17,data!$E$17),IF(A15=data!$A$18,IF($C$2=2016,data!$D$18,data!$E$18),IF(A15=data!$A$19,IF($C$2=2016,data!$D$19,data!$E$19),IF(A15=data!$A$20,IF($C$2=2016,data!$D$20,data!$E$20),IF(A15=data!$A$21,IF($C$2=2016,data!$D$21,data!$E$21),"0")))))))))))))</f>
        <v>0</v>
      </c>
      <c r="H15" t="str">
        <f t="shared" si="0"/>
        <v xml:space="preserve"> </v>
      </c>
      <c r="I15">
        <v>10</v>
      </c>
    </row>
    <row r="16" spans="1:9">
      <c r="A16" s="3"/>
      <c r="B16" s="5"/>
      <c r="C16" s="5"/>
      <c r="D16" s="5"/>
      <c r="E16" s="5"/>
      <c r="F16" s="3"/>
      <c r="G16" s="6">
        <f>(((IF(((D16-B16)+((E16-C16)/60))&lt;0,(D16-B16)+((E16-C16)/60)+24,(D16-B16)+((E16-C16)/60)))*60)+F16)*(IF(A16=data!$A$10,IF($C$2=2016,data!$D$10,data!$E$10),IF(A16=data!$A$11,IF($C$2=2016,data!$D$11,data!$E$11),IF(A16=data!$A$12,IF($C$2=2016,data!$D$12,data!$E$12),IF(A16=data!$A$13,IF($C$2=2016,data!$D$13,data!$E$13),IF(A16=data!$A$14,IF($C$2=2016,data!$D$14,data!$E$14),IF(A16=data!$A$15,IF($C$2=2016,data!$D$15,data!$E$15),IF(A16=data!$A$16,IF($C$2=2016,data!$D$16,data!$E$16),IF(A16=data!$A$17,IF($C$2=2016,data!$D$17,data!$E$17),IF(A16=data!$A$18,IF($C$2=2016,data!$D$18,data!$E$18),IF(A16=data!$A$19,IF($C$2=2016,data!$D$19,data!$E$19),IF(A16=data!$A$20,IF($C$2=2016,data!$D$20,data!$E$20),IF(A16=data!$A$21,IF($C$2=2016,data!$D$21,data!$E$21),"0")))))))))))))</f>
        <v>0</v>
      </c>
      <c r="H16" t="str">
        <f t="shared" si="0"/>
        <v xml:space="preserve"> </v>
      </c>
      <c r="I16">
        <v>11</v>
      </c>
    </row>
    <row r="17" spans="1:9">
      <c r="I17">
        <v>12</v>
      </c>
    </row>
    <row r="18" spans="1:9" ht="15" customHeight="1">
      <c r="A18" s="123" t="s">
        <v>7</v>
      </c>
      <c r="B18" s="97" t="s">
        <v>8</v>
      </c>
      <c r="C18" s="97"/>
      <c r="D18" s="97" t="s">
        <v>9</v>
      </c>
      <c r="E18" s="97"/>
      <c r="F18" s="119" t="s">
        <v>16</v>
      </c>
      <c r="I18">
        <v>13</v>
      </c>
    </row>
    <row r="19" spans="1:9" ht="15" customHeight="1">
      <c r="A19" s="124"/>
      <c r="B19" s="46" t="s">
        <v>12</v>
      </c>
      <c r="C19" s="46" t="s">
        <v>13</v>
      </c>
      <c r="D19" s="46" t="s">
        <v>12</v>
      </c>
      <c r="E19" s="46" t="s">
        <v>13</v>
      </c>
      <c r="F19" s="120"/>
      <c r="I19">
        <v>14</v>
      </c>
    </row>
    <row r="20" spans="1:9">
      <c r="A20" s="3"/>
      <c r="B20" s="5"/>
      <c r="C20" s="5"/>
      <c r="D20" s="5"/>
      <c r="E20" s="5"/>
      <c r="F20" s="6">
        <f>(IF(((D20-B20)+((E20-C20)/60))&lt;0,(D20-B20)+((E20-C20)/60)+24,(D20-B20)+((E20-C20)/60)))*(IF(A20=data!$A$24,IF($C$2=2016,data!$C$24,IF($C$2=2017,data!$D$24,0)),IF(A20=data!$A$25,IF($C$2=2016,data!$C$25,IF($C$2=2017,data!$D$25,0)),IF(A20=data!$A$26,IF($C$2=2016,data!$C$26,IF($C$2=2017,data!$D$26,0)),IF(A20=data!$A$27,IF($C$2=2016,data!$C$27,IF($C$2=2017,data!$D$27,0)),IF(A20=data!$A$28,IF($C$2=2016,data!$C$28,IF($C$2=2017,data!$D$28,0)),IF(A20=data!$A$29,IF($C$2=2016,data!$C$29,IF($C$2=2017,data!$D$29,0)),IF(A20=data!$A$30,IF($C$2=2016,data!$C$30,IF($C$2=2017,data!$D$30,0)),IF(A20=data!$A$31,IF($C$2=2016,data!$C$31,IF($C$2=2017,data!$D$31,0)),IF(A20=data!$A$32,IF($C$2=2016,data!$C$32,IF($C$2=2017,data!$D$32,0)),IF(A20=data!$A$33,IF($C$2=2016,data!$C$33,IF($C$2=2017,data!$D$33,0)),IF(A20=data!$A$34,IF($C$2=2016,data!$C$34,IF($C$2=2017,data!$D$34,0)),"NENEN"))))))))))))</f>
        <v>0</v>
      </c>
      <c r="G20" t="str">
        <f>IF(F20=0,"","Kč")</f>
        <v/>
      </c>
      <c r="I20">
        <v>15</v>
      </c>
    </row>
    <row r="21" spans="1:9">
      <c r="A21" s="3"/>
      <c r="B21" s="5"/>
      <c r="C21" s="5"/>
      <c r="D21" s="5"/>
      <c r="E21" s="5"/>
      <c r="F21" s="6">
        <f>(IF(((D21-B21)+((E21-C21)/60))&lt;0,(D21-B21)+((E21-C21)/60)+24,(D21-B21)+((E21-C21)/60)))*(IF(A21=data!$A$24,IF($C$2=2016,data!$C$24,IF($C$2=2017,data!$D$24,0)),IF(A21=data!$A$25,IF($C$2=2016,data!$C$25,IF($C$2=2017,data!$D$25,0)),IF(A21=data!$A$26,IF($C$2=2016,data!$C$26,IF($C$2=2017,data!$D$26,0)),IF(A21=data!$A$27,IF($C$2=2016,data!$C$27,IF($C$2=2017,data!$D$27,0)),IF(A21=data!$A$28,IF($C$2=2016,data!$C$28,IF($C$2=2017,data!$D$28,0)),IF(A21=data!$A$29,IF($C$2=2016,data!$C$29,IF($C$2=2017,data!$D$29,0)),IF(A21=data!$A$30,IF($C$2=2016,data!$C$30,IF($C$2=2017,data!$D$30,0)),IF(A21=data!$A$31,IF($C$2=2016,data!$C$31,IF($C$2=2017,data!$D$31,0)),IF(A21=data!$A$32,IF($C$2=2016,data!$C$32,IF($C$2=2017,data!$D$32,0)),IF(A21=data!$A$33,IF($C$2=2016,data!$C$33,IF($C$2=2017,data!$D$33,0)),IF(A21=data!$A$34,IF($C$2=2016,data!$C$34,IF($C$2=2017,data!$D$34,0)),"NENEN"))))))))))))</f>
        <v>0</v>
      </c>
      <c r="G21" t="str">
        <f t="shared" ref="G21:G29" si="1">IF(F21=0,"","Kč")</f>
        <v/>
      </c>
      <c r="I21">
        <v>16</v>
      </c>
    </row>
    <row r="22" spans="1:9">
      <c r="A22" s="3"/>
      <c r="B22" s="5"/>
      <c r="C22" s="5"/>
      <c r="D22" s="5"/>
      <c r="E22" s="5"/>
      <c r="F22" s="6">
        <f>(IF(((D22-B22)+((E22-C22)/60))&lt;0,(D22-B22)+((E22-C22)/60)+24,(D22-B22)+((E22-C22)/60)))*(IF(A22=data!$A$24,IF($C$2=2016,data!$C$24,IF($C$2=2017,data!$D$24,0)),IF(A22=data!$A$25,IF($C$2=2016,data!$C$25,IF($C$2=2017,data!$D$25,0)),IF(A22=data!$A$26,IF($C$2=2016,data!$C$26,IF($C$2=2017,data!$D$26,0)),IF(A22=data!$A$27,IF($C$2=2016,data!$C$27,IF($C$2=2017,data!$D$27,0)),IF(A22=data!$A$28,IF($C$2=2016,data!$C$28,IF($C$2=2017,data!$D$28,0)),IF(A22=data!$A$29,IF($C$2=2016,data!$C$29,IF($C$2=2017,data!$D$29,0)),IF(A22=data!$A$30,IF($C$2=2016,data!$C$30,IF($C$2=2017,data!$D$30,0)),IF(A22=data!$A$31,IF($C$2=2016,data!$C$31,IF($C$2=2017,data!$D$31,0)),IF(A22=data!$A$32,IF($C$2=2016,data!$C$32,IF($C$2=2017,data!$D$32,0)),IF(A22=data!$A$33,IF($C$2=2016,data!$C$33,IF($C$2=2017,data!$D$33,0)),IF(A22=data!$A$34,IF($C$2=2016,data!$C$34,IF($C$2=2017,data!$D$34,0)),"NENEN"))))))))))))</f>
        <v>0</v>
      </c>
      <c r="G22" t="str">
        <f t="shared" si="1"/>
        <v/>
      </c>
      <c r="I22">
        <v>17</v>
      </c>
    </row>
    <row r="23" spans="1:9">
      <c r="A23" s="3"/>
      <c r="B23" s="5"/>
      <c r="C23" s="5"/>
      <c r="D23" s="5"/>
      <c r="E23" s="5"/>
      <c r="F23" s="6">
        <f>(IF(((D23-B23)+((E23-C23)/60))&lt;0,(D23-B23)+((E23-C23)/60)+24,(D23-B23)+((E23-C23)/60)))*(IF(A23=data!$A$24,IF($C$2=2016,data!$C$24,IF($C$2=2017,data!$D$24,0)),IF(A23=data!$A$25,IF($C$2=2016,data!$C$25,IF($C$2=2017,data!$D$25,0)),IF(A23=data!$A$26,IF($C$2=2016,data!$C$26,IF($C$2=2017,data!$D$26,0)),IF(A23=data!$A$27,IF($C$2=2016,data!$C$27,IF($C$2=2017,data!$D$27,0)),IF(A23=data!$A$28,IF($C$2=2016,data!$C$28,IF($C$2=2017,data!$D$28,0)),IF(A23=data!$A$29,IF($C$2=2016,data!$C$29,IF($C$2=2017,data!$D$29,0)),IF(A23=data!$A$30,IF($C$2=2016,data!$C$30,IF($C$2=2017,data!$D$30,0)),IF(A23=data!$A$31,IF($C$2=2016,data!$C$31,IF($C$2=2017,data!$D$31,0)),IF(A23=data!$A$32,IF($C$2=2016,data!$C$32,IF($C$2=2017,data!$D$32,0)),IF(A23=data!$A$33,IF($C$2=2016,data!$C$33,IF($C$2=2017,data!$D$33,0)),IF(A23=data!$A$34,IF($C$2=2016,data!$C$34,IF($C$2=2017,data!$D$34,0)),"NENEN"))))))))))))</f>
        <v>0</v>
      </c>
      <c r="G23" t="str">
        <f t="shared" si="1"/>
        <v/>
      </c>
      <c r="I23">
        <v>18</v>
      </c>
    </row>
    <row r="24" spans="1:9">
      <c r="A24" s="3"/>
      <c r="B24" s="5"/>
      <c r="C24" s="5"/>
      <c r="D24" s="5"/>
      <c r="E24" s="5"/>
      <c r="F24" s="6">
        <f>(IF(((D24-B24)+((E24-C24)/60))&lt;0,(D24-B24)+((E24-C24)/60)+24,(D24-B24)+((E24-C24)/60)))*(IF(A24=data!$A$24,IF($C$2=2016,data!$C$24,IF($C$2=2017,data!$D$24,0)),IF(A24=data!$A$25,IF($C$2=2016,data!$C$25,IF($C$2=2017,data!$D$25,0)),IF(A24=data!$A$26,IF($C$2=2016,data!$C$26,IF($C$2=2017,data!$D$26,0)),IF(A24=data!$A$27,IF($C$2=2016,data!$C$27,IF($C$2=2017,data!$D$27,0)),IF(A24=data!$A$28,IF($C$2=2016,data!$C$28,IF($C$2=2017,data!$D$28,0)),IF(A24=data!$A$29,IF($C$2=2016,data!$C$29,IF($C$2=2017,data!$D$29,0)),IF(A24=data!$A$30,IF($C$2=2016,data!$C$30,IF($C$2=2017,data!$D$30,0)),IF(A24=data!$A$31,IF($C$2=2016,data!$C$31,IF($C$2=2017,data!$D$31,0)),IF(A24=data!$A$32,IF($C$2=2016,data!$C$32,IF($C$2=2017,data!$D$32,0)),IF(A24=data!$A$33,IF($C$2=2016,data!$C$33,IF($C$2=2017,data!$D$33,0)),IF(A24=data!$A$34,IF($C$2=2016,data!$C$34,IF($C$2=2017,data!$D$34,0)),"NENEN"))))))))))))</f>
        <v>0</v>
      </c>
      <c r="G24" t="str">
        <f t="shared" si="1"/>
        <v/>
      </c>
      <c r="I24">
        <v>19</v>
      </c>
    </row>
    <row r="25" spans="1:9">
      <c r="A25" s="3"/>
      <c r="B25" s="5"/>
      <c r="C25" s="5"/>
      <c r="D25" s="5"/>
      <c r="E25" s="5"/>
      <c r="F25" s="6">
        <f>(IF(((D25-B25)+((E25-C25)/60))&lt;0,(D25-B25)+((E25-C25)/60)+24,(D25-B25)+((E25-C25)/60)))*(IF(A25=data!$A$24,IF($C$2=2016,data!$C$24,IF($C$2=2017,data!$D$24,0)),IF(A25=data!$A$25,IF($C$2=2016,data!$C$25,IF($C$2=2017,data!$D$25,0)),IF(A25=data!$A$26,IF($C$2=2016,data!$C$26,IF($C$2=2017,data!$D$26,0)),IF(A25=data!$A$27,IF($C$2=2016,data!$C$27,IF($C$2=2017,data!$D$27,0)),IF(A25=data!$A$28,IF($C$2=2016,data!$C$28,IF($C$2=2017,data!$D$28,0)),IF(A25=data!$A$29,IF($C$2=2016,data!$C$29,IF($C$2=2017,data!$D$29,0)),IF(A25=data!$A$30,IF($C$2=2016,data!$C$30,IF($C$2=2017,data!$D$30,0)),IF(A25=data!$A$31,IF($C$2=2016,data!$C$31,IF($C$2=2017,data!$D$31,0)),IF(A25=data!$A$32,IF($C$2=2016,data!$C$32,IF($C$2=2017,data!$D$32,0)),IF(A25=data!$A$33,IF($C$2=2016,data!$C$33,IF($C$2=2017,data!$D$33,0)),IF(A25=data!$A$34,IF($C$2=2016,data!$C$34,IF($C$2=2017,data!$D$34,0)),"NENEN"))))))))))))</f>
        <v>0</v>
      </c>
      <c r="G25" t="str">
        <f t="shared" si="1"/>
        <v/>
      </c>
      <c r="I25">
        <v>20</v>
      </c>
    </row>
    <row r="26" spans="1:9">
      <c r="A26" s="3"/>
      <c r="B26" s="5"/>
      <c r="C26" s="5"/>
      <c r="D26" s="5"/>
      <c r="E26" s="5"/>
      <c r="F26" s="6">
        <f>(IF(((D26-B26)+((E26-C26)/60))&lt;0,(D26-B26)+((E26-C26)/60)+24,(D26-B26)+((E26-C26)/60)))*(IF(A26=data!$A$24,IF($C$2=2016,data!$C$24,IF($C$2=2017,data!$D$24,0)),IF(A26=data!$A$25,IF($C$2=2016,data!$C$25,IF($C$2=2017,data!$D$25,0)),IF(A26=data!$A$26,IF($C$2=2016,data!$C$26,IF($C$2=2017,data!$D$26,0)),IF(A26=data!$A$27,IF($C$2=2016,data!$C$27,IF($C$2=2017,data!$D$27,0)),IF(A26=data!$A$28,IF($C$2=2016,data!$C$28,IF($C$2=2017,data!$D$28,0)),IF(A26=data!$A$29,IF($C$2=2016,data!$C$29,IF($C$2=2017,data!$D$29,0)),IF(A26=data!$A$30,IF($C$2=2016,data!$C$30,IF($C$2=2017,data!$D$30,0)),IF(A26=data!$A$31,IF($C$2=2016,data!$C$31,IF($C$2=2017,data!$D$31,0)),IF(A26=data!$A$32,IF($C$2=2016,data!$C$32,IF($C$2=2017,data!$D$32,0)),IF(A26=data!$A$33,IF($C$2=2016,data!$C$33,IF($C$2=2017,data!$D$33,0)),IF(A26=data!$A$34,IF($C$2=2016,data!$C$34,IF($C$2=2017,data!$D$34,0)),"NENEN"))))))))))))</f>
        <v>0</v>
      </c>
      <c r="G26" t="str">
        <f t="shared" si="1"/>
        <v/>
      </c>
      <c r="I26">
        <v>21</v>
      </c>
    </row>
    <row r="27" spans="1:9">
      <c r="A27" s="3"/>
      <c r="B27" s="5"/>
      <c r="C27" s="5"/>
      <c r="D27" s="5"/>
      <c r="E27" s="5"/>
      <c r="F27" s="6">
        <f>(IF(((D27-B27)+((E27-C27)/60))&lt;0,(D27-B27)+((E27-C27)/60)+24,(D27-B27)+((E27-C27)/60)))*(IF(A27=data!$A$24,IF($C$2=2016,data!$C$24,IF($C$2=2017,data!$D$24,0)),IF(A27=data!$A$25,IF($C$2=2016,data!$C$25,IF($C$2=2017,data!$D$25,0)),IF(A27=data!$A$26,IF($C$2=2016,data!$C$26,IF($C$2=2017,data!$D$26,0)),IF(A27=data!$A$27,IF($C$2=2016,data!$C$27,IF($C$2=2017,data!$D$27,0)),IF(A27=data!$A$28,IF($C$2=2016,data!$C$28,IF($C$2=2017,data!$D$28,0)),IF(A27=data!$A$29,IF($C$2=2016,data!$C$29,IF($C$2=2017,data!$D$29,0)),IF(A27=data!$A$30,IF($C$2=2016,data!$C$30,IF($C$2=2017,data!$D$30,0)),IF(A27=data!$A$31,IF($C$2=2016,data!$C$31,IF($C$2=2017,data!$D$31,0)),IF(A27=data!$A$32,IF($C$2=2016,data!$C$32,IF($C$2=2017,data!$D$32,0)),IF(A27=data!$A$33,IF($C$2=2016,data!$C$33,IF($C$2=2017,data!$D$33,0)),IF(A27=data!$A$34,IF($C$2=2016,data!$C$34,IF($C$2=2017,data!$D$34,0)),"NENEN"))))))))))))</f>
        <v>0</v>
      </c>
      <c r="G27" t="str">
        <f t="shared" si="1"/>
        <v/>
      </c>
      <c r="I27">
        <v>22</v>
      </c>
    </row>
    <row r="28" spans="1:9">
      <c r="A28" s="3"/>
      <c r="B28" s="5"/>
      <c r="C28" s="5"/>
      <c r="D28" s="5"/>
      <c r="E28" s="5"/>
      <c r="F28" s="6">
        <f>(IF(((D28-B28)+((E28-C28)/60))&lt;0,(D28-B28)+((E28-C28)/60)+24,(D28-B28)+((E28-C28)/60)))*(IF(A28=data!$A$24,IF($C$2=2016,data!$C$24,IF($C$2=2017,data!$D$24,0)),IF(A28=data!$A$25,IF($C$2=2016,data!$C$25,IF($C$2=2017,data!$D$25,0)),IF(A28=data!$A$26,IF($C$2=2016,data!$C$26,IF($C$2=2017,data!$D$26,0)),IF(A28=data!$A$27,IF($C$2=2016,data!$C$27,IF($C$2=2017,data!$D$27,0)),IF(A28=data!$A$28,IF($C$2=2016,data!$C$28,IF($C$2=2017,data!$D$28,0)),IF(A28=data!$A$29,IF($C$2=2016,data!$C$29,IF($C$2=2017,data!$D$29,0)),IF(A28=data!$A$30,IF($C$2=2016,data!$C$30,IF($C$2=2017,data!$D$30,0)),IF(A28=data!$A$31,IF($C$2=2016,data!$C$31,IF($C$2=2017,data!$D$31,0)),IF(A28=data!$A$32,IF($C$2=2016,data!$C$32,IF($C$2=2017,data!$D$32,0)),IF(A28=data!$A$33,IF($C$2=2016,data!$C$33,IF($C$2=2017,data!$D$33,0)),IF(A28=data!$A$34,IF($C$2=2016,data!$C$34,IF($C$2=2017,data!$D$34,0)),"NENEN"))))))))))))</f>
        <v>0</v>
      </c>
      <c r="G28" t="str">
        <f t="shared" si="1"/>
        <v/>
      </c>
      <c r="I28">
        <v>23</v>
      </c>
    </row>
    <row r="29" spans="1:9">
      <c r="A29" s="3"/>
      <c r="B29" s="5"/>
      <c r="C29" s="5"/>
      <c r="D29" s="5"/>
      <c r="E29" s="5"/>
      <c r="F29" s="6">
        <f>(IF(((D29-B29)+((E29-C29)/60))&lt;0,(D29-B29)+((E29-C29)/60)+24,(D29-B29)+((E29-C29)/60)))*(IF(A29=data!$A$24,IF($C$2=2016,data!$C$24,IF($C$2=2017,data!$D$24,0)),IF(A29=data!$A$25,IF($C$2=2016,data!$C$25,IF($C$2=2017,data!$D$25,0)),IF(A29=data!$A$26,IF($C$2=2016,data!$C$26,IF($C$2=2017,data!$D$26,0)),IF(A29=data!$A$27,IF($C$2=2016,data!$C$27,IF($C$2=2017,data!$D$27,0)),IF(A29=data!$A$28,IF($C$2=2016,data!$C$28,IF($C$2=2017,data!$D$28,0)),IF(A29=data!$A$29,IF($C$2=2016,data!$C$29,IF($C$2=2017,data!$D$29,0)),IF(A29=data!$A$30,IF($C$2=2016,data!$C$30,IF($C$2=2017,data!$D$30,0)),IF(A29=data!$A$31,IF($C$2=2016,data!$C$31,IF($C$2=2017,data!$D$31,0)),IF(A29=data!$A$32,IF($C$2=2016,data!$C$32,IF($C$2=2017,data!$D$32,0)),IF(A29=data!$A$33,IF($C$2=2016,data!$C$33,IF($C$2=2017,data!$D$33,0)),IF(A29=data!$A$34,IF($C$2=2016,data!$C$34,IF($C$2=2017,data!$D$34,0)),"NENEN"))))))))))))</f>
        <v>0</v>
      </c>
      <c r="G29" t="str">
        <f t="shared" si="1"/>
        <v/>
      </c>
      <c r="I29">
        <v>24</v>
      </c>
    </row>
    <row r="30" spans="1:9">
      <c r="I30">
        <v>25</v>
      </c>
    </row>
    <row r="31" spans="1:9" ht="15.75">
      <c r="A31" s="9" t="s">
        <v>15</v>
      </c>
      <c r="F31" s="42"/>
      <c r="G31" t="s">
        <v>16</v>
      </c>
      <c r="I31">
        <v>26</v>
      </c>
    </row>
    <row r="32" spans="1:9">
      <c r="A32" s="46" t="s">
        <v>117</v>
      </c>
      <c r="B32" s="3"/>
      <c r="G32" s="7">
        <v>0</v>
      </c>
      <c r="H32" t="str">
        <f t="shared" si="0"/>
        <v xml:space="preserve"> </v>
      </c>
      <c r="I32">
        <v>27</v>
      </c>
    </row>
    <row r="33" spans="1:9">
      <c r="G33" s="2"/>
      <c r="I33">
        <v>28</v>
      </c>
    </row>
    <row r="34" spans="1:9" ht="15.75">
      <c r="A34" s="122" t="s">
        <v>45</v>
      </c>
      <c r="B34" s="122"/>
      <c r="C34" s="122"/>
      <c r="D34" s="122"/>
      <c r="E34" s="122"/>
      <c r="F34" s="46" t="s">
        <v>20</v>
      </c>
      <c r="G34" s="46" t="s">
        <v>16</v>
      </c>
      <c r="I34">
        <v>29</v>
      </c>
    </row>
    <row r="35" spans="1:9">
      <c r="A35" s="118"/>
      <c r="B35" s="118"/>
      <c r="C35" s="118"/>
      <c r="D35" s="118"/>
      <c r="E35" s="118"/>
      <c r="F35" s="8"/>
      <c r="G35" s="7">
        <v>0</v>
      </c>
      <c r="H35" t="str">
        <f t="shared" si="0"/>
        <v xml:space="preserve"> </v>
      </c>
      <c r="I35">
        <v>30</v>
      </c>
    </row>
    <row r="36" spans="1:9">
      <c r="A36" s="118"/>
      <c r="B36" s="118"/>
      <c r="C36" s="118"/>
      <c r="D36" s="118"/>
      <c r="E36" s="118"/>
      <c r="F36" s="8"/>
      <c r="G36" s="7">
        <v>0</v>
      </c>
      <c r="H36" t="str">
        <f t="shared" si="0"/>
        <v xml:space="preserve"> </v>
      </c>
      <c r="I36">
        <v>31</v>
      </c>
    </row>
    <row r="37" spans="1:9">
      <c r="A37" s="118"/>
      <c r="B37" s="118"/>
      <c r="C37" s="118"/>
      <c r="D37" s="118"/>
      <c r="E37" s="118"/>
      <c r="F37" s="8"/>
      <c r="G37" s="7">
        <v>0</v>
      </c>
      <c r="H37" t="str">
        <f t="shared" si="0"/>
        <v xml:space="preserve"> </v>
      </c>
      <c r="I37">
        <v>32</v>
      </c>
    </row>
    <row r="38" spans="1:9">
      <c r="A38" s="118"/>
      <c r="B38" s="118"/>
      <c r="C38" s="118"/>
      <c r="D38" s="118"/>
      <c r="E38" s="118"/>
      <c r="F38" s="8"/>
      <c r="G38" s="7">
        <v>0</v>
      </c>
      <c r="H38" t="str">
        <f t="shared" si="0"/>
        <v xml:space="preserve"> </v>
      </c>
      <c r="I38">
        <v>33</v>
      </c>
    </row>
    <row r="39" spans="1:9">
      <c r="A39" s="118"/>
      <c r="B39" s="118"/>
      <c r="C39" s="118"/>
      <c r="D39" s="118"/>
      <c r="E39" s="118"/>
      <c r="F39" s="8"/>
      <c r="G39" s="7">
        <v>0</v>
      </c>
      <c r="H39" t="str">
        <f t="shared" si="0"/>
        <v xml:space="preserve"> </v>
      </c>
      <c r="I39">
        <v>34</v>
      </c>
    </row>
    <row r="40" spans="1:9">
      <c r="I40">
        <v>35</v>
      </c>
    </row>
    <row r="41" spans="1:9" ht="21">
      <c r="A41" s="9" t="s">
        <v>18</v>
      </c>
      <c r="B41" s="117">
        <f>SUM(G6:G16,F20:F29,G32,G35:G39)</f>
        <v>0</v>
      </c>
      <c r="C41" s="117"/>
      <c r="D41" s="117"/>
      <c r="E41" s="10" t="s">
        <v>34</v>
      </c>
      <c r="I41">
        <v>36</v>
      </c>
    </row>
    <row r="42" spans="1:9">
      <c r="I42">
        <v>37</v>
      </c>
    </row>
    <row r="43" spans="1:9">
      <c r="I43">
        <v>38</v>
      </c>
    </row>
    <row r="44" spans="1:9">
      <c r="I44">
        <v>39</v>
      </c>
    </row>
    <row r="45" spans="1:9">
      <c r="I45">
        <v>40</v>
      </c>
    </row>
    <row r="46" spans="1:9">
      <c r="I46">
        <v>41</v>
      </c>
    </row>
    <row r="47" spans="1:9">
      <c r="I47">
        <v>42</v>
      </c>
    </row>
    <row r="48" spans="1:9">
      <c r="I48">
        <v>43</v>
      </c>
    </row>
    <row r="49" spans="9:9">
      <c r="I49">
        <v>44</v>
      </c>
    </row>
    <row r="50" spans="9:9">
      <c r="I50">
        <v>45</v>
      </c>
    </row>
    <row r="51" spans="9:9">
      <c r="I51">
        <v>46</v>
      </c>
    </row>
    <row r="52" spans="9:9">
      <c r="I52">
        <v>47</v>
      </c>
    </row>
    <row r="53" spans="9:9">
      <c r="I53">
        <v>48</v>
      </c>
    </row>
    <row r="54" spans="9:9">
      <c r="I54">
        <v>49</v>
      </c>
    </row>
    <row r="55" spans="9:9">
      <c r="I55">
        <v>50</v>
      </c>
    </row>
    <row r="56" spans="9:9">
      <c r="I56">
        <v>51</v>
      </c>
    </row>
    <row r="57" spans="9:9">
      <c r="I57">
        <v>52</v>
      </c>
    </row>
    <row r="58" spans="9:9">
      <c r="I58">
        <v>53</v>
      </c>
    </row>
    <row r="59" spans="9:9">
      <c r="I59">
        <v>54</v>
      </c>
    </row>
    <row r="60" spans="9:9">
      <c r="I60">
        <v>55</v>
      </c>
    </row>
    <row r="61" spans="9:9">
      <c r="I61">
        <v>56</v>
      </c>
    </row>
    <row r="62" spans="9:9">
      <c r="I62">
        <v>57</v>
      </c>
    </row>
    <row r="63" spans="9:9">
      <c r="I63">
        <v>58</v>
      </c>
    </row>
    <row r="64" spans="9:9">
      <c r="I64">
        <v>59</v>
      </c>
    </row>
  </sheetData>
  <sheetProtection password="DEF0" sheet="1" objects="1" scenarios="1"/>
  <protectedRanges>
    <protectedRange sqref="F1 C3 C3 B2:C2 A6:F16 A20:E29 G32 B32 A35:G39" name="Oblast1"/>
  </protectedRanges>
  <dataConsolidate/>
  <mergeCells count="18">
    <mergeCell ref="A35:E35"/>
    <mergeCell ref="C1:D1"/>
    <mergeCell ref="F1:G1"/>
    <mergeCell ref="A4:A5"/>
    <mergeCell ref="B4:C4"/>
    <mergeCell ref="D4:E4"/>
    <mergeCell ref="F4:F5"/>
    <mergeCell ref="G4:G5"/>
    <mergeCell ref="A18:A19"/>
    <mergeCell ref="B18:C18"/>
    <mergeCell ref="D18:E18"/>
    <mergeCell ref="F18:F19"/>
    <mergeCell ref="A34:E34"/>
    <mergeCell ref="A36:E36"/>
    <mergeCell ref="A37:E37"/>
    <mergeCell ref="A38:E38"/>
    <mergeCell ref="A39:E39"/>
    <mergeCell ref="B41:D41"/>
  </mergeCells>
  <conditionalFormatting sqref="A6:A16">
    <cfRule type="duplicateValues" dxfId="44" priority="3"/>
  </conditionalFormatting>
  <conditionalFormatting sqref="A20:A29">
    <cfRule type="duplicateValues" dxfId="43" priority="2"/>
  </conditionalFormatting>
  <conditionalFormatting sqref="A35:E39">
    <cfRule type="duplicateValues" dxfId="42" priority="1"/>
  </conditionalFormatting>
  <dataValidations count="10">
    <dataValidation type="textLength" allowBlank="1" showInputMessage="1" showErrorMessage="1" errorTitle="Chybné zadání!" error="Špatná formát ECUD. Zadejte ECUD ve tvaru 531600XXXX." sqref="F1:G1">
      <formula1>10</formula1>
      <formula2>10</formula2>
    </dataValidation>
    <dataValidation type="list" allowBlank="1" showErrorMessage="1" errorTitle="Chyba zadání!" error="Zadat lze pouze techniku z listu DATA!" promptTitle="Chyba zadání!" sqref="A6:A16">
      <formula1>data!A10:A20</formula1>
    </dataValidation>
    <dataValidation type="list" allowBlank="1" showInputMessage="1" showErrorMessage="1" errorTitle="Chyba zadání!" error="Zadat lze pouze techniku z listu DATA!" sqref="A20:A29">
      <formula1>data!A24:A34</formula1>
    </dataValidation>
    <dataValidation type="list" allowBlank="1" showErrorMessage="1" errorTitle="Chybně zadaný rok!" error="Zadejte rok události 2016 nebo 2017." promptTitle="Zadejte rok události" prompt="Zadejte rok 2016 nebo 2017." sqref="C2">
      <formula1>"2016, 2017"</formula1>
    </dataValidation>
    <dataValidation allowBlank="1" showInputMessage="1" showErrorMessage="1" promptTitle="POZOR!" prompt="Celková částka refundací členům JPO, je nutné doložit fakturou, popřípadě výpisem z účtu." sqref="G32"/>
    <dataValidation allowBlank="1" showInputMessage="1" showErrorMessage="1" promptTitle="POZOR!" prompt="Celková částka za použitá hasiva, je nutné doložit fakturou a uvést v DZOZ/ZOZ!" sqref="G35:G39"/>
    <dataValidation type="textLength" allowBlank="1" showInputMessage="1" showErrorMessage="1" errorTitle="Chyba zadání!" error="Zadejte pouze den a měsíc!" promptTitle="Zadejte datum události" prompt="Zadejte den a měsíc události ve formátu DD.MM." sqref="B2">
      <formula1>4</formula1>
      <formula2>6</formula2>
    </dataValidation>
    <dataValidation type="list" allowBlank="1" showInputMessage="1" showErrorMessage="1" errorTitle="Chybně zadaný čas!" error="Zadejte hodnotu od 0 do 23." sqref="B6:B16 D20:D29 B20:B29 D6:D16">
      <formula1>$I$5:$I$28</formula1>
    </dataValidation>
    <dataValidation type="list" allowBlank="1" showInputMessage="1" showErrorMessage="1" errorTitle="Chybně zadaný čas!" error="Zadejte hodnotu od 0 do 59." sqref="C6:C16 E6:E16 C20:C29 E20:E29">
      <formula1>$I$5:$I$64</formula1>
    </dataValidation>
    <dataValidation allowBlank="1" showInputMessage="1" showErrorMessage="1" promptTitle="Počet osob" prompt="Počet členů JPO, za které je uplatňována refundace." sqref="B32"/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22</vt:i4>
      </vt:variant>
    </vt:vector>
  </HeadingPairs>
  <TitlesOfParts>
    <vt:vector size="45" baseType="lpstr">
      <vt:lpstr>Žádost</vt:lpstr>
      <vt:lpstr>data</vt:lpstr>
      <vt:lpstr>Data VZOR</vt:lpstr>
      <vt:lpstr>Událost (1)</vt:lpstr>
      <vt:lpstr>Událost (2)</vt:lpstr>
      <vt:lpstr>Událost (3)</vt:lpstr>
      <vt:lpstr>Událost (4)</vt:lpstr>
      <vt:lpstr>Událost (5)</vt:lpstr>
      <vt:lpstr>Událost (6)</vt:lpstr>
      <vt:lpstr>Událost (7)</vt:lpstr>
      <vt:lpstr>Událost (8)</vt:lpstr>
      <vt:lpstr>Událost (9)</vt:lpstr>
      <vt:lpstr>Událost (10)</vt:lpstr>
      <vt:lpstr>Událost (11)</vt:lpstr>
      <vt:lpstr>Událost (12)</vt:lpstr>
      <vt:lpstr>Událost (13)</vt:lpstr>
      <vt:lpstr>Událost (14)</vt:lpstr>
      <vt:lpstr>Událost (15)</vt:lpstr>
      <vt:lpstr>Událost (16)</vt:lpstr>
      <vt:lpstr>Událost (17)</vt:lpstr>
      <vt:lpstr>Událost (18)</vt:lpstr>
      <vt:lpstr>Událost (19)</vt:lpstr>
      <vt:lpstr>Událost (20)</vt:lpstr>
      <vt:lpstr>data!Oblast_tisku</vt:lpstr>
      <vt:lpstr>'Data VZOR'!Oblast_tisku</vt:lpstr>
      <vt:lpstr>'Událost (1)'!Oblast_tisku</vt:lpstr>
      <vt:lpstr>'Událost (10)'!Oblast_tisku</vt:lpstr>
      <vt:lpstr>'Událost (11)'!Oblast_tisku</vt:lpstr>
      <vt:lpstr>'Událost (12)'!Oblast_tisku</vt:lpstr>
      <vt:lpstr>'Událost (13)'!Oblast_tisku</vt:lpstr>
      <vt:lpstr>'Událost (14)'!Oblast_tisku</vt:lpstr>
      <vt:lpstr>'Událost (15)'!Oblast_tisku</vt:lpstr>
      <vt:lpstr>'Událost (16)'!Oblast_tisku</vt:lpstr>
      <vt:lpstr>'Událost (17)'!Oblast_tisku</vt:lpstr>
      <vt:lpstr>'Událost (18)'!Oblast_tisku</vt:lpstr>
      <vt:lpstr>'Událost (19)'!Oblast_tisku</vt:lpstr>
      <vt:lpstr>'Událost (2)'!Oblast_tisku</vt:lpstr>
      <vt:lpstr>'Událost (20)'!Oblast_tisku</vt:lpstr>
      <vt:lpstr>'Událost (3)'!Oblast_tisku</vt:lpstr>
      <vt:lpstr>'Událost (4)'!Oblast_tisku</vt:lpstr>
      <vt:lpstr>'Událost (5)'!Oblast_tisku</vt:lpstr>
      <vt:lpstr>'Událost (6)'!Oblast_tisku</vt:lpstr>
      <vt:lpstr>'Událost (7)'!Oblast_tisku</vt:lpstr>
      <vt:lpstr>'Událost (8)'!Oblast_tisku</vt:lpstr>
      <vt:lpstr>'Událost (9)'!Oblast_tisku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zejdlik</dc:creator>
  <cp:lastModifiedBy>zejdlik</cp:lastModifiedBy>
  <cp:lastPrinted>2017-01-12T11:34:04Z</cp:lastPrinted>
  <dcterms:created xsi:type="dcterms:W3CDTF">2016-12-01T08:32:22Z</dcterms:created>
  <dcterms:modified xsi:type="dcterms:W3CDTF">2017-02-16T08:42:28Z</dcterms:modified>
</cp:coreProperties>
</file>